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.Salzmann\Desktop\"/>
    </mc:Choice>
  </mc:AlternateContent>
  <xr:revisionPtr revIDLastSave="0" documentId="13_ncr:1_{6426D1C7-9A30-4423-BEB3-89CFD3A1BD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10" i="1"/>
  <c r="N80" i="1"/>
  <c r="M79" i="1"/>
  <c r="D79" i="1"/>
  <c r="M78" i="1"/>
  <c r="I78" i="1"/>
  <c r="K78" i="1" s="1"/>
  <c r="H78" i="1"/>
  <c r="E78" i="1"/>
  <c r="C78" i="1"/>
  <c r="M77" i="1"/>
  <c r="K77" i="1"/>
  <c r="I77" i="1"/>
  <c r="H77" i="1"/>
  <c r="E77" i="1"/>
  <c r="C77" i="1"/>
  <c r="M76" i="1"/>
  <c r="I76" i="1"/>
  <c r="K76" i="1" s="1"/>
  <c r="H76" i="1"/>
  <c r="E76" i="1"/>
  <c r="C76" i="1"/>
  <c r="M75" i="1"/>
  <c r="I75" i="1"/>
  <c r="K75" i="1" s="1"/>
  <c r="H75" i="1"/>
  <c r="E75" i="1"/>
  <c r="C75" i="1"/>
  <c r="M74" i="1"/>
  <c r="I74" i="1"/>
  <c r="K74" i="1" s="1"/>
  <c r="H74" i="1"/>
  <c r="E74" i="1"/>
  <c r="C74" i="1"/>
  <c r="M73" i="1"/>
  <c r="I73" i="1"/>
  <c r="K73" i="1" s="1"/>
  <c r="H73" i="1"/>
  <c r="E73" i="1"/>
  <c r="C73" i="1"/>
  <c r="M72" i="1"/>
  <c r="I72" i="1"/>
  <c r="K72" i="1" s="1"/>
  <c r="H72" i="1"/>
  <c r="E72" i="1"/>
  <c r="C72" i="1"/>
  <c r="M71" i="1"/>
  <c r="I71" i="1"/>
  <c r="H71" i="1"/>
  <c r="E71" i="1"/>
  <c r="C71" i="1"/>
  <c r="M70" i="1"/>
  <c r="I70" i="1"/>
  <c r="K70" i="1" s="1"/>
  <c r="H70" i="1"/>
  <c r="E70" i="1"/>
  <c r="C70" i="1"/>
  <c r="M69" i="1"/>
  <c r="I69" i="1"/>
  <c r="K69" i="1" s="1"/>
  <c r="H69" i="1"/>
  <c r="E69" i="1"/>
  <c r="C69" i="1"/>
  <c r="M68" i="1"/>
  <c r="I68" i="1"/>
  <c r="K68" i="1" s="1"/>
  <c r="H68" i="1"/>
  <c r="E68" i="1"/>
  <c r="C68" i="1"/>
  <c r="M67" i="1"/>
  <c r="I67" i="1"/>
  <c r="H67" i="1"/>
  <c r="E67" i="1"/>
  <c r="C67" i="1"/>
  <c r="M66" i="1"/>
  <c r="I66" i="1"/>
  <c r="K66" i="1" s="1"/>
  <c r="H66" i="1"/>
  <c r="E66" i="1"/>
  <c r="C66" i="1"/>
  <c r="M65" i="1"/>
  <c r="I65" i="1"/>
  <c r="K65" i="1" s="1"/>
  <c r="M64" i="1"/>
  <c r="I64" i="1"/>
  <c r="K64" i="1" s="1"/>
  <c r="M63" i="1"/>
  <c r="I63" i="1"/>
  <c r="K63" i="1" s="1"/>
  <c r="H63" i="1"/>
  <c r="E63" i="1"/>
  <c r="C63" i="1"/>
  <c r="M62" i="1"/>
  <c r="I62" i="1"/>
  <c r="K62" i="1" s="1"/>
  <c r="H62" i="1"/>
  <c r="E62" i="1"/>
  <c r="C62" i="1"/>
  <c r="M61" i="1"/>
  <c r="I61" i="1"/>
  <c r="K61" i="1" s="1"/>
  <c r="E61" i="1"/>
  <c r="M60" i="1"/>
  <c r="I60" i="1"/>
  <c r="K60" i="1" s="1"/>
  <c r="E60" i="1"/>
  <c r="C60" i="1"/>
  <c r="M59" i="1"/>
  <c r="I59" i="1"/>
  <c r="K59" i="1" s="1"/>
  <c r="H59" i="1"/>
  <c r="E59" i="1"/>
  <c r="C59" i="1"/>
  <c r="M58" i="1"/>
  <c r="I58" i="1"/>
  <c r="K58" i="1" s="1"/>
  <c r="H58" i="1"/>
  <c r="E58" i="1"/>
  <c r="C58" i="1"/>
  <c r="M57" i="1"/>
  <c r="I57" i="1"/>
  <c r="K57" i="1" s="1"/>
  <c r="H57" i="1"/>
  <c r="E57" i="1"/>
  <c r="C57" i="1"/>
  <c r="M56" i="1"/>
  <c r="I56" i="1"/>
  <c r="K56" i="1" s="1"/>
  <c r="H56" i="1"/>
  <c r="E56" i="1"/>
  <c r="C56" i="1"/>
  <c r="M55" i="1"/>
  <c r="I55" i="1"/>
  <c r="K55" i="1" s="1"/>
  <c r="H55" i="1"/>
  <c r="E55" i="1"/>
  <c r="C55" i="1"/>
  <c r="M54" i="1"/>
  <c r="I54" i="1"/>
  <c r="K54" i="1" s="1"/>
  <c r="H54" i="1"/>
  <c r="E54" i="1"/>
  <c r="C54" i="1"/>
  <c r="M53" i="1"/>
  <c r="I53" i="1"/>
  <c r="K53" i="1" s="1"/>
  <c r="H53" i="1"/>
  <c r="E53" i="1"/>
  <c r="C53" i="1"/>
  <c r="M52" i="1"/>
  <c r="I52" i="1"/>
  <c r="K52" i="1" s="1"/>
  <c r="H52" i="1"/>
  <c r="E52" i="1"/>
  <c r="C52" i="1"/>
  <c r="M51" i="1"/>
  <c r="I51" i="1"/>
  <c r="K51" i="1" s="1"/>
  <c r="H51" i="1"/>
  <c r="E51" i="1"/>
  <c r="C51" i="1"/>
  <c r="M50" i="1"/>
  <c r="I50" i="1"/>
  <c r="K50" i="1" s="1"/>
  <c r="H50" i="1"/>
  <c r="E50" i="1"/>
  <c r="C50" i="1"/>
  <c r="M49" i="1"/>
  <c r="I49" i="1"/>
  <c r="K49" i="1" s="1"/>
  <c r="H49" i="1"/>
  <c r="E49" i="1"/>
  <c r="C49" i="1"/>
  <c r="M48" i="1"/>
  <c r="I48" i="1"/>
  <c r="K48" i="1" s="1"/>
  <c r="H48" i="1"/>
  <c r="E48" i="1"/>
  <c r="C48" i="1"/>
  <c r="M47" i="1"/>
  <c r="I47" i="1"/>
  <c r="K47" i="1" s="1"/>
  <c r="H47" i="1"/>
  <c r="E47" i="1"/>
  <c r="C47" i="1"/>
  <c r="M46" i="1"/>
  <c r="I46" i="1"/>
  <c r="K46" i="1" s="1"/>
  <c r="H46" i="1"/>
  <c r="E46" i="1"/>
  <c r="C46" i="1"/>
  <c r="M45" i="1"/>
  <c r="I45" i="1"/>
  <c r="K45" i="1" s="1"/>
  <c r="H45" i="1"/>
  <c r="E45" i="1"/>
  <c r="C45" i="1"/>
  <c r="M44" i="1"/>
  <c r="I44" i="1"/>
  <c r="K44" i="1" s="1"/>
  <c r="H44" i="1"/>
  <c r="E44" i="1"/>
  <c r="C44" i="1"/>
  <c r="M43" i="1"/>
  <c r="I43" i="1"/>
  <c r="K43" i="1" s="1"/>
  <c r="H43" i="1"/>
  <c r="E43" i="1"/>
  <c r="C43" i="1"/>
  <c r="M42" i="1"/>
  <c r="I42" i="1"/>
  <c r="K42" i="1" s="1"/>
  <c r="H42" i="1"/>
  <c r="E42" i="1"/>
  <c r="C42" i="1"/>
  <c r="M39" i="1"/>
  <c r="K39" i="1"/>
  <c r="I39" i="1"/>
  <c r="H39" i="1"/>
  <c r="E39" i="1"/>
  <c r="C39" i="1"/>
  <c r="M38" i="1"/>
  <c r="I38" i="1"/>
  <c r="K38" i="1" s="1"/>
  <c r="H38" i="1"/>
  <c r="E38" i="1"/>
  <c r="C38" i="1"/>
  <c r="M37" i="1"/>
  <c r="I37" i="1"/>
  <c r="K37" i="1" s="1"/>
  <c r="H37" i="1"/>
  <c r="E37" i="1"/>
  <c r="C37" i="1"/>
  <c r="M36" i="1"/>
  <c r="K36" i="1"/>
  <c r="I36" i="1"/>
  <c r="H36" i="1"/>
  <c r="E36" i="1"/>
  <c r="C36" i="1"/>
  <c r="M35" i="1"/>
  <c r="I35" i="1"/>
  <c r="K35" i="1" s="1"/>
  <c r="H35" i="1"/>
  <c r="E35" i="1"/>
  <c r="C35" i="1"/>
  <c r="M34" i="1"/>
  <c r="K34" i="1"/>
  <c r="I34" i="1"/>
  <c r="H34" i="1"/>
  <c r="E34" i="1"/>
  <c r="C34" i="1"/>
  <c r="M33" i="1"/>
  <c r="I33" i="1"/>
  <c r="K33" i="1" s="1"/>
  <c r="H33" i="1"/>
  <c r="E33" i="1"/>
  <c r="C33" i="1"/>
  <c r="M32" i="1"/>
  <c r="K32" i="1"/>
  <c r="I32" i="1"/>
  <c r="H32" i="1"/>
  <c r="E32" i="1"/>
  <c r="C32" i="1"/>
  <c r="M31" i="1"/>
  <c r="I31" i="1"/>
  <c r="H31" i="1"/>
  <c r="E31" i="1"/>
  <c r="C31" i="1"/>
  <c r="M30" i="1"/>
  <c r="I30" i="1"/>
  <c r="K30" i="1" s="1"/>
  <c r="H30" i="1"/>
  <c r="E30" i="1"/>
  <c r="C30" i="1"/>
  <c r="M29" i="1"/>
  <c r="I29" i="1"/>
  <c r="K29" i="1" s="1"/>
  <c r="H29" i="1"/>
  <c r="E29" i="1"/>
  <c r="C29" i="1"/>
  <c r="M28" i="1"/>
  <c r="I28" i="1"/>
  <c r="K28" i="1" s="1"/>
  <c r="H28" i="1"/>
  <c r="E28" i="1"/>
  <c r="C28" i="1"/>
  <c r="M27" i="1"/>
  <c r="I27" i="1"/>
  <c r="K27" i="1" s="1"/>
  <c r="H27" i="1"/>
  <c r="E27" i="1"/>
  <c r="C27" i="1"/>
  <c r="M26" i="1"/>
  <c r="I26" i="1"/>
  <c r="K26" i="1" s="1"/>
  <c r="H26" i="1"/>
  <c r="E26" i="1"/>
  <c r="C26" i="1"/>
  <c r="M25" i="1"/>
  <c r="I25" i="1"/>
  <c r="K25" i="1" s="1"/>
  <c r="H25" i="1"/>
  <c r="E25" i="1"/>
  <c r="C25" i="1"/>
  <c r="M24" i="1"/>
  <c r="I24" i="1"/>
  <c r="K24" i="1" s="1"/>
  <c r="H24" i="1"/>
  <c r="E24" i="1"/>
  <c r="C24" i="1"/>
  <c r="M23" i="1"/>
  <c r="I23" i="1"/>
  <c r="K23" i="1" s="1"/>
  <c r="H23" i="1"/>
  <c r="E23" i="1"/>
  <c r="C23" i="1"/>
  <c r="M22" i="1"/>
  <c r="I22" i="1"/>
  <c r="K22" i="1" s="1"/>
  <c r="H22" i="1"/>
  <c r="E22" i="1"/>
  <c r="C22" i="1"/>
  <c r="M21" i="1"/>
  <c r="I21" i="1"/>
  <c r="H21" i="1"/>
  <c r="E21" i="1"/>
  <c r="C21" i="1"/>
  <c r="M20" i="1"/>
  <c r="I20" i="1"/>
  <c r="K20" i="1" s="1"/>
  <c r="H20" i="1"/>
  <c r="E20" i="1"/>
  <c r="C20" i="1"/>
  <c r="M19" i="1"/>
  <c r="I19" i="1"/>
  <c r="K19" i="1" s="1"/>
  <c r="M18" i="1"/>
  <c r="I18" i="1"/>
  <c r="K18" i="1" s="1"/>
  <c r="H18" i="1"/>
  <c r="E18" i="1"/>
  <c r="C18" i="1"/>
  <c r="M17" i="1"/>
  <c r="I17" i="1"/>
  <c r="K17" i="1" s="1"/>
  <c r="H17" i="1"/>
  <c r="E17" i="1"/>
  <c r="C17" i="1"/>
  <c r="M16" i="1"/>
  <c r="I16" i="1"/>
  <c r="H16" i="1"/>
  <c r="E16" i="1"/>
  <c r="C16" i="1"/>
  <c r="M15" i="1"/>
  <c r="I15" i="1"/>
  <c r="H15" i="1"/>
  <c r="E15" i="1"/>
  <c r="C15" i="1"/>
  <c r="M14" i="1"/>
  <c r="I14" i="1"/>
  <c r="K14" i="1" s="1"/>
  <c r="H14" i="1"/>
  <c r="E14" i="1"/>
  <c r="C14" i="1"/>
  <c r="M13" i="1"/>
  <c r="I13" i="1"/>
  <c r="K13" i="1" s="1"/>
  <c r="H13" i="1"/>
  <c r="E13" i="1"/>
  <c r="C13" i="1"/>
  <c r="M12" i="1"/>
  <c r="I12" i="1"/>
  <c r="K12" i="1" s="1"/>
  <c r="H12" i="1"/>
  <c r="E12" i="1"/>
  <c r="C12" i="1"/>
  <c r="M11" i="1"/>
  <c r="I11" i="1"/>
  <c r="K11" i="1" s="1"/>
  <c r="M10" i="1"/>
  <c r="I10" i="1"/>
  <c r="K10" i="1" s="1"/>
  <c r="H10" i="1"/>
  <c r="E10" i="1"/>
  <c r="C10" i="1"/>
  <c r="N82" i="1" l="1"/>
  <c r="I79" i="1"/>
  <c r="K79" i="1"/>
  <c r="L79" i="1" s="1"/>
</calcChain>
</file>

<file path=xl/sharedStrings.xml><?xml version="1.0" encoding="utf-8"?>
<sst xmlns="http://schemas.openxmlformats.org/spreadsheetml/2006/main" count="65" uniqueCount="35">
  <si>
    <t xml:space="preserve">HL </t>
  </si>
  <si>
    <t>01 bis 75</t>
  </si>
  <si>
    <t>D.7 Hohereut - Spitalwaldweg, Schippbachweg</t>
  </si>
  <si>
    <t>162 - 165</t>
  </si>
  <si>
    <t>D.3 Berntal, Gr.Sa. - Pfaffenlochweg, Schafweg, Richtstatt - 2.Wahl</t>
  </si>
  <si>
    <t>01 bis 57</t>
  </si>
  <si>
    <t>D.3 Berntal, Gr.Sa. - Richtstatt, Schottensteinweg</t>
  </si>
  <si>
    <t>Anschlag/fm</t>
  </si>
  <si>
    <t>gez</t>
  </si>
  <si>
    <t>gem</t>
  </si>
  <si>
    <t>7%MWSt</t>
  </si>
  <si>
    <t>Aufn. Nr.!</t>
  </si>
  <si>
    <t>Los Nr.!</t>
  </si>
  <si>
    <t>Haupt- holz- art</t>
  </si>
  <si>
    <t>Menge</t>
  </si>
  <si>
    <t>Einheit!</t>
  </si>
  <si>
    <t>Stückzahl/ Wald gezählt</t>
  </si>
  <si>
    <t>Stückzahl/ Wald gemessen</t>
  </si>
  <si>
    <t>Weg</t>
  </si>
  <si>
    <t>€ exakt</t>
  </si>
  <si>
    <t>Rabatt</t>
  </si>
  <si>
    <t>€ Taxe</t>
  </si>
  <si>
    <t>€ Nachverk</t>
  </si>
  <si>
    <t>enthaltene</t>
  </si>
  <si>
    <t>€ Verkauf</t>
  </si>
  <si>
    <t>Hohenhaslach Distr.7 Hohereut</t>
  </si>
  <si>
    <t>Großsachsenheim Distr.3 Berntal</t>
  </si>
  <si>
    <t>Rodenweg Schützenhaus</t>
  </si>
  <si>
    <t>Eiche</t>
  </si>
  <si>
    <t>Schafweg</t>
  </si>
  <si>
    <t>Hartlaubholz</t>
  </si>
  <si>
    <t>Fm o.R.</t>
  </si>
  <si>
    <t xml:space="preserve">Schafweg </t>
  </si>
  <si>
    <t>= +5%</t>
  </si>
  <si>
    <t>Verkauft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</si>
</sst>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.0"/>
    <numFmt numFmtId="166" formatCode="#,##0\ _€"/>
    <numFmt numFmtId="167" formatCode="#,##0.00\ &quot;€&quot;"/>
    <numFmt numFmtId="168" formatCode="#,##0\ &quot;€&quot;"/>
  </numFmts>
  <fonts count="2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i/>
      <sz val="12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b/>
      <i/>
      <sz val="16"/>
      <color rgb="FFFF000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b/>
      <strike/>
      <sz val="12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i/>
      <strike/>
      <sz val="12"/>
      <name val="Arial"/>
      <family val="2"/>
    </font>
    <font>
      <b/>
      <strike/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165" fontId="2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9" fontId="4" fillId="0" borderId="1" xfId="0" applyNumberFormat="1" applyFont="1" applyBorder="1"/>
    <xf numFmtId="166" fontId="1" fillId="0" borderId="1" xfId="0" applyNumberFormat="1" applyFont="1" applyBorder="1"/>
    <xf numFmtId="167" fontId="6" fillId="0" borderId="1" xfId="0" applyNumberFormat="1" applyFont="1" applyBorder="1"/>
    <xf numFmtId="168" fontId="7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left"/>
    </xf>
    <xf numFmtId="165" fontId="8" fillId="0" borderId="1" xfId="0" applyNumberFormat="1" applyFont="1" applyBorder="1"/>
    <xf numFmtId="166" fontId="4" fillId="0" borderId="1" xfId="0" applyNumberFormat="1" applyFont="1" applyBorder="1"/>
    <xf numFmtId="167" fontId="10" fillId="0" borderId="1" xfId="0" applyNumberFormat="1" applyFont="1" applyBorder="1"/>
    <xf numFmtId="168" fontId="11" fillId="0" borderId="1" xfId="0" applyNumberFormat="1" applyFont="1" applyBorder="1"/>
    <xf numFmtId="0" fontId="9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9" fontId="4" fillId="0" borderId="0" xfId="0" applyNumberFormat="1" applyFont="1"/>
    <xf numFmtId="166" fontId="1" fillId="0" borderId="0" xfId="0" applyNumberFormat="1" applyFont="1"/>
    <xf numFmtId="167" fontId="14" fillId="0" borderId="0" xfId="0" applyNumberFormat="1" applyFont="1"/>
    <xf numFmtId="168" fontId="15" fillId="0" borderId="0" xfId="0" applyNumberFormat="1" applyFont="1"/>
    <xf numFmtId="165" fontId="2" fillId="0" borderId="0" xfId="0" applyNumberFormat="1" applyFont="1"/>
    <xf numFmtId="0" fontId="3" fillId="2" borderId="0" xfId="0" applyFont="1" applyFill="1"/>
    <xf numFmtId="167" fontId="14" fillId="3" borderId="3" xfId="0" applyNumberFormat="1" applyFont="1" applyFill="1" applyBorder="1"/>
    <xf numFmtId="0" fontId="1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12" fillId="3" borderId="3" xfId="0" applyFont="1" applyFill="1" applyBorder="1"/>
    <xf numFmtId="165" fontId="2" fillId="3" borderId="3" xfId="0" applyNumberFormat="1" applyFont="1" applyFill="1" applyBorder="1"/>
    <xf numFmtId="0" fontId="3" fillId="3" borderId="3" xfId="0" applyFont="1" applyFill="1" applyBorder="1"/>
    <xf numFmtId="2" fontId="3" fillId="3" borderId="3" xfId="0" applyNumberFormat="1" applyFont="1" applyFill="1" applyBorder="1"/>
    <xf numFmtId="0" fontId="4" fillId="3" borderId="3" xfId="0" applyFont="1" applyFill="1" applyBorder="1"/>
    <xf numFmtId="166" fontId="1" fillId="3" borderId="3" xfId="0" applyNumberFormat="1" applyFont="1" applyFill="1" applyBorder="1"/>
    <xf numFmtId="168" fontId="15" fillId="3" borderId="3" xfId="0" applyNumberFormat="1" applyFont="1" applyFill="1" applyBorder="1"/>
    <xf numFmtId="0" fontId="3" fillId="3" borderId="4" xfId="0" applyFont="1" applyFill="1" applyBorder="1"/>
    <xf numFmtId="2" fontId="14" fillId="0" borderId="5" xfId="0" applyNumberFormat="1" applyFont="1" applyBorder="1"/>
    <xf numFmtId="9" fontId="1" fillId="0" borderId="5" xfId="0" applyNumberFormat="1" applyFont="1" applyBorder="1"/>
    <xf numFmtId="168" fontId="1" fillId="0" borderId="5" xfId="0" applyNumberFormat="1" applyFont="1" applyBorder="1"/>
    <xf numFmtId="167" fontId="14" fillId="0" borderId="3" xfId="0" applyNumberFormat="1" applyFont="1" applyBorder="1"/>
    <xf numFmtId="168" fontId="15" fillId="0" borderId="3" xfId="0" applyNumberFormat="1" applyFont="1" applyBorder="1"/>
    <xf numFmtId="0" fontId="14" fillId="0" borderId="0" xfId="0" applyFont="1"/>
    <xf numFmtId="0" fontId="1" fillId="0" borderId="3" xfId="0" applyFont="1" applyBorder="1" applyAlignment="1">
      <alignment vertical="top"/>
    </xf>
    <xf numFmtId="164" fontId="1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165" fontId="1" fillId="0" borderId="3" xfId="0" applyNumberFormat="1" applyFont="1" applyBorder="1" applyAlignment="1">
      <alignment vertical="top"/>
    </xf>
    <xf numFmtId="0" fontId="14" fillId="0" borderId="3" xfId="0" applyFont="1" applyBorder="1" applyAlignment="1">
      <alignment vertical="top"/>
    </xf>
    <xf numFmtId="168" fontId="17" fillId="0" borderId="3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/>
    </xf>
    <xf numFmtId="168" fontId="1" fillId="0" borderId="3" xfId="0" applyNumberFormat="1" applyFont="1" applyBorder="1" applyAlignment="1">
      <alignment vertical="top"/>
    </xf>
    <xf numFmtId="167" fontId="17" fillId="0" borderId="3" xfId="0" applyNumberFormat="1" applyFont="1" applyBorder="1"/>
    <xf numFmtId="1" fontId="1" fillId="0" borderId="3" xfId="0" applyNumberFormat="1" applyFont="1" applyBorder="1" applyAlignment="1">
      <alignment horizontal="center"/>
    </xf>
    <xf numFmtId="167" fontId="9" fillId="0" borderId="3" xfId="0" applyNumberFormat="1" applyFont="1" applyBorder="1"/>
    <xf numFmtId="168" fontId="17" fillId="0" borderId="6" xfId="0" applyNumberFormat="1" applyFont="1" applyBorder="1" applyAlignment="1">
      <alignment vertical="top"/>
    </xf>
    <xf numFmtId="1" fontId="1" fillId="0" borderId="6" xfId="0" applyNumberFormat="1" applyFont="1" applyBorder="1" applyAlignment="1">
      <alignment horizontal="center"/>
    </xf>
    <xf numFmtId="168" fontId="1" fillId="0" borderId="6" xfId="0" applyNumberFormat="1" applyFont="1" applyBorder="1" applyAlignment="1">
      <alignment vertical="top"/>
    </xf>
    <xf numFmtId="0" fontId="6" fillId="0" borderId="0" xfId="0" applyFont="1"/>
    <xf numFmtId="165" fontId="6" fillId="0" borderId="0" xfId="0" applyNumberFormat="1" applyFont="1"/>
    <xf numFmtId="168" fontId="14" fillId="0" borderId="0" xfId="0" applyNumberFormat="1" applyFont="1"/>
    <xf numFmtId="168" fontId="12" fillId="0" borderId="0" xfId="0" applyNumberFormat="1" applyFont="1"/>
    <xf numFmtId="0" fontId="4" fillId="0" borderId="3" xfId="0" applyFont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1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0" fontId="14" fillId="0" borderId="6" xfId="0" applyFont="1" applyBorder="1" applyAlignment="1">
      <alignment vertical="top"/>
    </xf>
    <xf numFmtId="164" fontId="1" fillId="0" borderId="0" xfId="0" applyNumberFormat="1" applyFont="1"/>
    <xf numFmtId="165" fontId="1" fillId="0" borderId="0" xfId="0" applyNumberFormat="1" applyFont="1"/>
    <xf numFmtId="165" fontId="14" fillId="0" borderId="0" xfId="0" applyNumberFormat="1" applyFont="1"/>
    <xf numFmtId="165" fontId="12" fillId="0" borderId="0" xfId="0" applyNumberFormat="1" applyFont="1"/>
    <xf numFmtId="168" fontId="18" fillId="0" borderId="0" xfId="0" applyNumberFormat="1" applyFont="1"/>
    <xf numFmtId="2" fontId="16" fillId="0" borderId="0" xfId="0" applyNumberFormat="1" applyFont="1"/>
    <xf numFmtId="9" fontId="1" fillId="0" borderId="0" xfId="0" applyNumberFormat="1" applyFont="1"/>
    <xf numFmtId="49" fontId="1" fillId="3" borderId="3" xfId="0" applyNumberFormat="1" applyFont="1" applyFill="1" applyBorder="1"/>
    <xf numFmtId="0" fontId="19" fillId="0" borderId="3" xfId="0" applyFont="1" applyBorder="1" applyAlignment="1">
      <alignment vertical="top"/>
    </xf>
    <xf numFmtId="164" fontId="19" fillId="0" borderId="3" xfId="0" applyNumberFormat="1" applyFont="1" applyBorder="1" applyAlignment="1">
      <alignment vertical="top"/>
    </xf>
    <xf numFmtId="0" fontId="20" fillId="0" borderId="3" xfId="0" applyFont="1" applyBorder="1" applyAlignment="1">
      <alignment vertical="top"/>
    </xf>
    <xf numFmtId="165" fontId="19" fillId="0" borderId="3" xfId="0" applyNumberFormat="1" applyFont="1" applyBorder="1" applyAlignment="1">
      <alignment vertical="top"/>
    </xf>
    <xf numFmtId="0" fontId="21" fillId="0" borderId="3" xfId="0" applyFont="1" applyBorder="1" applyAlignment="1">
      <alignment vertical="top"/>
    </xf>
    <xf numFmtId="168" fontId="22" fillId="0" borderId="3" xfId="0" applyNumberFormat="1" applyFont="1" applyBorder="1" applyAlignment="1">
      <alignment vertical="top"/>
    </xf>
    <xf numFmtId="1" fontId="19" fillId="0" borderId="3" xfId="0" applyNumberFormat="1" applyFont="1" applyBorder="1" applyAlignment="1">
      <alignment horizontal="center" vertical="top"/>
    </xf>
    <xf numFmtId="168" fontId="19" fillId="0" borderId="3" xfId="0" applyNumberFormat="1" applyFont="1" applyBorder="1" applyAlignment="1">
      <alignment vertical="top"/>
    </xf>
    <xf numFmtId="168" fontId="19" fillId="0" borderId="5" xfId="0" applyNumberFormat="1" applyFont="1" applyBorder="1"/>
    <xf numFmtId="167" fontId="22" fillId="0" borderId="3" xfId="0" applyNumberFormat="1" applyFont="1" applyBorder="1"/>
    <xf numFmtId="1" fontId="19" fillId="0" borderId="3" xfId="0" applyNumberFormat="1" applyFont="1" applyBorder="1" applyAlignment="1">
      <alignment horizontal="center"/>
    </xf>
    <xf numFmtId="0" fontId="23" fillId="0" borderId="8" xfId="0" applyFont="1" applyBorder="1" applyAlignment="1">
      <alignment vertical="top"/>
    </xf>
    <xf numFmtId="164" fontId="23" fillId="0" borderId="8" xfId="0" applyNumberFormat="1" applyFont="1" applyBorder="1" applyAlignment="1">
      <alignment vertical="top"/>
    </xf>
    <xf numFmtId="165" fontId="19" fillId="0" borderId="8" xfId="0" applyNumberFormat="1" applyFont="1" applyBorder="1" applyAlignment="1">
      <alignment vertical="top"/>
    </xf>
    <xf numFmtId="0" fontId="20" fillId="0" borderId="8" xfId="0" applyFont="1" applyBorder="1" applyAlignment="1">
      <alignment vertical="top"/>
    </xf>
    <xf numFmtId="0" fontId="21" fillId="0" borderId="8" xfId="0" applyFont="1" applyBorder="1" applyAlignment="1">
      <alignment vertical="top"/>
    </xf>
    <xf numFmtId="168" fontId="22" fillId="0" borderId="6" xfId="0" applyNumberFormat="1" applyFont="1" applyBorder="1" applyAlignment="1">
      <alignment vertical="top"/>
    </xf>
    <xf numFmtId="1" fontId="19" fillId="0" borderId="6" xfId="0" applyNumberFormat="1" applyFont="1" applyBorder="1" applyAlignment="1">
      <alignment horizontal="center" vertical="top"/>
    </xf>
    <xf numFmtId="0" fontId="24" fillId="0" borderId="3" xfId="0" applyFont="1" applyBorder="1" applyAlignment="1">
      <alignment vertical="top"/>
    </xf>
    <xf numFmtId="0" fontId="25" fillId="0" borderId="0" xfId="0" applyFont="1"/>
    <xf numFmtId="0" fontId="23" fillId="0" borderId="3" xfId="0" applyFont="1" applyBorder="1" applyAlignment="1">
      <alignment vertical="top"/>
    </xf>
    <xf numFmtId="164" fontId="23" fillId="0" borderId="3" xfId="0" applyNumberFormat="1" applyFont="1" applyBorder="1" applyAlignment="1">
      <alignment vertical="top"/>
    </xf>
    <xf numFmtId="0" fontId="19" fillId="0" borderId="7" xfId="0" applyFont="1" applyBorder="1" applyAlignment="1">
      <alignment vertical="top"/>
    </xf>
    <xf numFmtId="164" fontId="19" fillId="0" borderId="7" xfId="0" applyNumberFormat="1" applyFont="1" applyBorder="1" applyAlignment="1">
      <alignment vertical="top"/>
    </xf>
    <xf numFmtId="0" fontId="20" fillId="0" borderId="7" xfId="0" applyFont="1" applyBorder="1" applyAlignment="1">
      <alignment vertical="top"/>
    </xf>
    <xf numFmtId="165" fontId="19" fillId="0" borderId="7" xfId="0" applyNumberFormat="1" applyFont="1" applyBorder="1" applyAlignment="1">
      <alignment vertical="top"/>
    </xf>
    <xf numFmtId="0" fontId="21" fillId="0" borderId="7" xfId="0" applyFont="1" applyBorder="1" applyAlignment="1">
      <alignment vertical="top"/>
    </xf>
    <xf numFmtId="168" fontId="22" fillId="0" borderId="7" xfId="0" applyNumberFormat="1" applyFont="1" applyBorder="1" applyAlignment="1">
      <alignment vertical="top"/>
    </xf>
    <xf numFmtId="1" fontId="19" fillId="0" borderId="7" xfId="0" applyNumberFormat="1" applyFont="1" applyBorder="1" applyAlignment="1">
      <alignment horizontal="center" vertical="top"/>
    </xf>
    <xf numFmtId="168" fontId="15" fillId="0" borderId="3" xfId="0" applyNumberFormat="1" applyFont="1" applyFill="1" applyBorder="1"/>
    <xf numFmtId="0" fontId="19" fillId="0" borderId="3" xfId="0" applyFont="1" applyFill="1" applyBorder="1" applyAlignment="1">
      <alignment vertical="top"/>
    </xf>
    <xf numFmtId="164" fontId="19" fillId="0" borderId="3" xfId="0" applyNumberFormat="1" applyFont="1" applyFill="1" applyBorder="1" applyAlignment="1">
      <alignment vertical="top"/>
    </xf>
    <xf numFmtId="0" fontId="20" fillId="0" borderId="3" xfId="0" applyFont="1" applyFill="1" applyBorder="1" applyAlignment="1">
      <alignment vertical="top"/>
    </xf>
    <xf numFmtId="165" fontId="19" fillId="0" borderId="3" xfId="0" applyNumberFormat="1" applyFont="1" applyFill="1" applyBorder="1" applyAlignment="1">
      <alignment vertical="top"/>
    </xf>
    <xf numFmtId="0" fontId="21" fillId="0" borderId="3" xfId="0" applyFont="1" applyFill="1" applyBorder="1" applyAlignment="1">
      <alignment vertical="top"/>
    </xf>
    <xf numFmtId="168" fontId="22" fillId="0" borderId="3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top"/>
    </xf>
    <xf numFmtId="168" fontId="19" fillId="0" borderId="3" xfId="0" applyNumberFormat="1" applyFont="1" applyFill="1" applyBorder="1" applyAlignment="1">
      <alignment vertical="top"/>
    </xf>
    <xf numFmtId="168" fontId="19" fillId="0" borderId="5" xfId="0" applyNumberFormat="1" applyFont="1" applyFill="1" applyBorder="1"/>
    <xf numFmtId="167" fontId="22" fillId="0" borderId="3" xfId="0" applyNumberFormat="1" applyFont="1" applyFill="1" applyBorder="1"/>
    <xf numFmtId="0" fontId="23" fillId="0" borderId="3" xfId="0" applyFont="1" applyFill="1" applyBorder="1" applyAlignment="1">
      <alignment vertical="top"/>
    </xf>
    <xf numFmtId="164" fontId="23" fillId="0" borderId="3" xfId="0" applyNumberFormat="1" applyFont="1" applyFill="1" applyBorder="1" applyAlignment="1">
      <alignment vertical="top"/>
    </xf>
    <xf numFmtId="0" fontId="26" fillId="0" borderId="0" xfId="0" applyFont="1"/>
    <xf numFmtId="14" fontId="12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topLeftCell="A13" zoomScaleNormal="100" workbookViewId="0">
      <selection activeCell="O23" sqref="O23"/>
    </sheetView>
  </sheetViews>
  <sheetFormatPr baseColWidth="10" defaultRowHeight="15.75" x14ac:dyDescent="0.25"/>
  <cols>
    <col min="1" max="1" width="5.85546875" style="17" customWidth="1"/>
    <col min="2" max="2" width="5.5703125" style="18" customWidth="1"/>
    <col min="3" max="3" width="7" style="19" customWidth="1"/>
    <col min="4" max="4" width="5.85546875" style="26" customWidth="1"/>
    <col min="5" max="5" width="8.42578125" style="19" bestFit="1" customWidth="1"/>
    <col min="6" max="6" width="5" style="20" customWidth="1"/>
    <col min="7" max="7" width="4.140625" style="20" customWidth="1"/>
    <col min="8" max="8" width="19.7109375" style="76" customWidth="1"/>
    <col min="9" max="9" width="6.85546875" style="76" customWidth="1"/>
    <col min="10" max="10" width="6.85546875" style="77" customWidth="1"/>
    <col min="11" max="11" width="9.42578125" style="23" hidden="1" customWidth="1"/>
    <col min="12" max="12" width="7" style="23" customWidth="1"/>
    <col min="13" max="13" width="8.5703125" style="24" customWidth="1"/>
    <col min="14" max="14" width="11.85546875" style="75" customWidth="1"/>
  </cols>
  <sheetData>
    <row r="1" spans="1:15" ht="21" thickBot="1" x14ac:dyDescent="0.35">
      <c r="A1" s="1" t="s">
        <v>0</v>
      </c>
      <c r="B1" s="2">
        <v>173</v>
      </c>
      <c r="C1" s="1" t="s">
        <v>1</v>
      </c>
      <c r="D1" s="3"/>
      <c r="E1" s="1" t="s">
        <v>2</v>
      </c>
      <c r="F1" s="4"/>
      <c r="G1" s="4"/>
      <c r="H1" s="5"/>
      <c r="I1" s="5"/>
      <c r="J1" s="6"/>
      <c r="K1" s="7"/>
      <c r="L1" s="7"/>
      <c r="M1" s="8"/>
      <c r="N1" s="9"/>
    </row>
    <row r="2" spans="1:15" s="16" customFormat="1" ht="21" thickBot="1" x14ac:dyDescent="0.35">
      <c r="A2" s="10" t="s">
        <v>0</v>
      </c>
      <c r="B2" s="11" t="s">
        <v>3</v>
      </c>
      <c r="C2" s="10"/>
      <c r="D2" s="12"/>
      <c r="E2" s="10" t="s">
        <v>4</v>
      </c>
      <c r="F2" s="4"/>
      <c r="G2" s="4"/>
      <c r="H2" s="5"/>
      <c r="I2" s="5"/>
      <c r="J2" s="6"/>
      <c r="K2" s="13"/>
      <c r="L2" s="13"/>
      <c r="M2" s="14"/>
      <c r="N2" s="15"/>
    </row>
    <row r="3" spans="1:15" ht="21" thickBot="1" x14ac:dyDescent="0.35">
      <c r="A3" s="1" t="s">
        <v>0</v>
      </c>
      <c r="B3" s="2">
        <v>171</v>
      </c>
      <c r="C3" s="1" t="s">
        <v>5</v>
      </c>
      <c r="D3" s="3"/>
      <c r="E3" s="1" t="s">
        <v>6</v>
      </c>
      <c r="F3" s="4"/>
      <c r="G3" s="4"/>
      <c r="H3" s="5"/>
      <c r="I3" s="5"/>
      <c r="J3" s="6"/>
      <c r="K3" s="7"/>
      <c r="L3" s="7"/>
      <c r="M3" s="8"/>
      <c r="N3" s="9"/>
    </row>
    <row r="4" spans="1:15" x14ac:dyDescent="0.25">
      <c r="C4" s="122"/>
      <c r="D4" s="122"/>
      <c r="H4" s="21"/>
      <c r="I4" s="21" t="s">
        <v>7</v>
      </c>
      <c r="J4" s="22"/>
      <c r="N4" s="25"/>
    </row>
    <row r="5" spans="1:15" x14ac:dyDescent="0.25">
      <c r="F5" s="27" t="s">
        <v>8</v>
      </c>
      <c r="G5" s="27" t="s">
        <v>9</v>
      </c>
      <c r="H5" s="21"/>
      <c r="I5" s="21">
        <v>95</v>
      </c>
      <c r="J5" s="22"/>
      <c r="L5" s="78" t="s">
        <v>33</v>
      </c>
      <c r="M5" s="28" t="s">
        <v>10</v>
      </c>
      <c r="N5" s="25"/>
    </row>
    <row r="6" spans="1:15" x14ac:dyDescent="0.25">
      <c r="A6" s="29" t="s">
        <v>11</v>
      </c>
      <c r="B6" s="30" t="s">
        <v>12</v>
      </c>
      <c r="C6" s="31" t="s">
        <v>13</v>
      </c>
      <c r="D6" s="32" t="s">
        <v>14</v>
      </c>
      <c r="E6" s="29" t="s">
        <v>15</v>
      </c>
      <c r="F6" s="33" t="s">
        <v>16</v>
      </c>
      <c r="G6" s="33" t="s">
        <v>17</v>
      </c>
      <c r="H6" s="34" t="s">
        <v>18</v>
      </c>
      <c r="I6" s="34" t="s">
        <v>19</v>
      </c>
      <c r="J6" s="35" t="s">
        <v>20</v>
      </c>
      <c r="K6" s="36" t="s">
        <v>21</v>
      </c>
      <c r="L6" s="36" t="s">
        <v>22</v>
      </c>
      <c r="M6" s="28" t="s">
        <v>23</v>
      </c>
      <c r="N6" s="37" t="s">
        <v>24</v>
      </c>
    </row>
    <row r="7" spans="1:15" s="19" customFormat="1" x14ac:dyDescent="0.25">
      <c r="B7" s="30"/>
      <c r="C7" s="31"/>
      <c r="D7" s="32"/>
      <c r="E7" s="29"/>
      <c r="F7" s="33"/>
      <c r="G7" s="38"/>
      <c r="H7" s="39"/>
      <c r="I7" s="39"/>
      <c r="J7" s="40"/>
      <c r="K7" s="41"/>
      <c r="L7" s="41"/>
      <c r="M7" s="42"/>
      <c r="N7" s="43"/>
    </row>
    <row r="8" spans="1:15" s="44" customFormat="1" ht="17.25" customHeight="1" x14ac:dyDescent="0.25">
      <c r="A8" s="29"/>
      <c r="B8" s="30"/>
      <c r="C8" s="31"/>
      <c r="D8" s="32"/>
      <c r="E8" s="29"/>
      <c r="F8" s="33"/>
      <c r="G8" s="38"/>
      <c r="H8" s="39"/>
      <c r="I8" s="39"/>
      <c r="J8" s="40"/>
      <c r="K8" s="41"/>
      <c r="L8" s="41"/>
      <c r="M8" s="42"/>
      <c r="N8" s="37"/>
    </row>
    <row r="9" spans="1:15" s="44" customFormat="1" ht="17.25" customHeight="1" x14ac:dyDescent="0.25">
      <c r="A9" s="29" t="s">
        <v>25</v>
      </c>
      <c r="B9" s="30"/>
      <c r="C9" s="31"/>
      <c r="D9" s="32"/>
      <c r="E9" s="29"/>
      <c r="F9" s="33"/>
      <c r="G9" s="38"/>
      <c r="H9" s="39"/>
      <c r="I9" s="39"/>
      <c r="J9" s="40"/>
      <c r="K9" s="41"/>
      <c r="L9" s="41"/>
      <c r="M9" s="42"/>
      <c r="N9" s="37"/>
    </row>
    <row r="10" spans="1:15" s="19" customFormat="1" x14ac:dyDescent="0.25">
      <c r="A10" s="45">
        <v>173</v>
      </c>
      <c r="B10" s="46">
        <v>4</v>
      </c>
      <c r="C10" s="47" t="str">
        <f t="shared" ref="C10" si="0">T("Hartlaubholz")</f>
        <v>Hartlaubholz</v>
      </c>
      <c r="D10" s="48">
        <v>5.76</v>
      </c>
      <c r="E10" s="47" t="str">
        <f t="shared" ref="E10:E18" si="1">T("Fm o.R.")</f>
        <v>Fm o.R.</v>
      </c>
      <c r="F10" s="49">
        <v>26</v>
      </c>
      <c r="G10" s="49">
        <v>13</v>
      </c>
      <c r="H10" s="47" t="str">
        <f t="shared" ref="H10" si="2">T("Schippbachweg")</f>
        <v>Schippbachweg</v>
      </c>
      <c r="I10" s="50">
        <f t="shared" ref="I10:I39" si="3">D10*95</f>
        <v>547.19999999999993</v>
      </c>
      <c r="J10" s="51"/>
      <c r="K10" s="52">
        <f t="shared" ref="K10:K39" si="4">I10*(1-J10/100)</f>
        <v>547.19999999999993</v>
      </c>
      <c r="L10" s="41">
        <f>K10*1.05</f>
        <v>574.55999999999995</v>
      </c>
      <c r="M10" s="53">
        <f t="shared" ref="M10:M39" si="5">N10*7/107</f>
        <v>0</v>
      </c>
      <c r="N10" s="43"/>
    </row>
    <row r="11" spans="1:15" s="19" customFormat="1" x14ac:dyDescent="0.25">
      <c r="A11" s="45"/>
      <c r="B11" s="46"/>
      <c r="C11" s="47"/>
      <c r="D11" s="48"/>
      <c r="E11" s="47"/>
      <c r="F11" s="49"/>
      <c r="G11" s="49"/>
      <c r="H11" s="47"/>
      <c r="I11" s="50">
        <f t="shared" si="3"/>
        <v>0</v>
      </c>
      <c r="J11" s="51"/>
      <c r="K11" s="52">
        <f t="shared" si="4"/>
        <v>0</v>
      </c>
      <c r="L11" s="41">
        <f t="shared" ref="L11:L74" si="6">K11*1.05</f>
        <v>0</v>
      </c>
      <c r="M11" s="53">
        <f t="shared" si="5"/>
        <v>0</v>
      </c>
      <c r="N11" s="43"/>
    </row>
    <row r="12" spans="1:15" s="19" customFormat="1" x14ac:dyDescent="0.25">
      <c r="A12" s="79">
        <v>173</v>
      </c>
      <c r="B12" s="80">
        <v>20</v>
      </c>
      <c r="C12" s="97" t="str">
        <f>T("Kiefer")</f>
        <v>Kiefer</v>
      </c>
      <c r="D12" s="82">
        <v>1.1599999999999999</v>
      </c>
      <c r="E12" s="81" t="str">
        <f t="shared" si="1"/>
        <v>Fm o.R.</v>
      </c>
      <c r="F12" s="83">
        <v>15</v>
      </c>
      <c r="G12" s="83">
        <v>10</v>
      </c>
      <c r="H12" s="81" t="str">
        <f t="shared" ref="H12:H39" si="7">T("Spitalwaldweg ")</f>
        <v xml:space="preserve">Spitalwaldweg </v>
      </c>
      <c r="I12" s="84">
        <f t="shared" si="3"/>
        <v>110.19999999999999</v>
      </c>
      <c r="J12" s="85">
        <v>30</v>
      </c>
      <c r="K12" s="86">
        <f t="shared" si="4"/>
        <v>77.139999999999986</v>
      </c>
      <c r="L12" s="87">
        <f t="shared" si="6"/>
        <v>80.996999999999986</v>
      </c>
      <c r="M12" s="88">
        <f t="shared" si="5"/>
        <v>5.2990654205607477</v>
      </c>
      <c r="N12" s="43">
        <v>81</v>
      </c>
      <c r="O12" s="19" t="s">
        <v>34</v>
      </c>
    </row>
    <row r="13" spans="1:15" s="19" customFormat="1" x14ac:dyDescent="0.25">
      <c r="A13" s="79">
        <v>173</v>
      </c>
      <c r="B13" s="80">
        <v>22</v>
      </c>
      <c r="C13" s="97" t="str">
        <f>T("Kiefer")</f>
        <v>Kiefer</v>
      </c>
      <c r="D13" s="82">
        <v>3.13</v>
      </c>
      <c r="E13" s="81" t="str">
        <f t="shared" si="1"/>
        <v>Fm o.R.</v>
      </c>
      <c r="F13" s="83">
        <v>45</v>
      </c>
      <c r="G13" s="83">
        <v>22</v>
      </c>
      <c r="H13" s="81" t="str">
        <f t="shared" si="7"/>
        <v xml:space="preserve">Spitalwaldweg </v>
      </c>
      <c r="I13" s="84">
        <f t="shared" si="3"/>
        <v>297.34999999999997</v>
      </c>
      <c r="J13" s="85">
        <v>30</v>
      </c>
      <c r="K13" s="86">
        <f t="shared" si="4"/>
        <v>208.14499999999995</v>
      </c>
      <c r="L13" s="87">
        <f t="shared" si="6"/>
        <v>218.55224999999996</v>
      </c>
      <c r="M13" s="88">
        <f t="shared" si="5"/>
        <v>14.327102803738319</v>
      </c>
      <c r="N13" s="43">
        <v>219</v>
      </c>
      <c r="O13" s="19" t="s">
        <v>34</v>
      </c>
    </row>
    <row r="14" spans="1:15" s="19" customFormat="1" x14ac:dyDescent="0.25">
      <c r="A14" s="45">
        <v>173</v>
      </c>
      <c r="B14" s="46">
        <v>26</v>
      </c>
      <c r="C14" s="47" t="str">
        <f>T("Hartlaubholz")</f>
        <v>Hartlaubholz</v>
      </c>
      <c r="D14" s="48">
        <v>3.5</v>
      </c>
      <c r="E14" s="47" t="str">
        <f t="shared" si="1"/>
        <v>Fm o.R.</v>
      </c>
      <c r="F14" s="49">
        <v>23</v>
      </c>
      <c r="G14" s="49">
        <v>17</v>
      </c>
      <c r="H14" s="47" t="str">
        <f t="shared" si="7"/>
        <v xml:space="preserve">Spitalwaldweg </v>
      </c>
      <c r="I14" s="50">
        <f t="shared" si="3"/>
        <v>332.5</v>
      </c>
      <c r="J14" s="54"/>
      <c r="K14" s="52">
        <f t="shared" si="4"/>
        <v>332.5</v>
      </c>
      <c r="L14" s="41">
        <f t="shared" si="6"/>
        <v>349.125</v>
      </c>
      <c r="M14" s="53">
        <f t="shared" si="5"/>
        <v>0</v>
      </c>
      <c r="N14" s="43"/>
    </row>
    <row r="15" spans="1:15" s="19" customFormat="1" x14ac:dyDescent="0.25">
      <c r="A15" s="45">
        <v>173</v>
      </c>
      <c r="B15" s="46">
        <v>27</v>
      </c>
      <c r="C15" s="47" t="str">
        <f>T("Hartlaubholz")</f>
        <v>Hartlaubholz</v>
      </c>
      <c r="D15" s="48">
        <v>5.28</v>
      </c>
      <c r="E15" s="47" t="str">
        <f t="shared" si="1"/>
        <v>Fm o.R.</v>
      </c>
      <c r="F15" s="49">
        <v>27</v>
      </c>
      <c r="G15" s="49">
        <v>14</v>
      </c>
      <c r="H15" s="47" t="str">
        <f t="shared" si="7"/>
        <v xml:space="preserve">Spitalwaldweg </v>
      </c>
      <c r="I15" s="50">
        <f t="shared" si="3"/>
        <v>501.6</v>
      </c>
      <c r="J15" s="54"/>
      <c r="K15" s="52">
        <v>500</v>
      </c>
      <c r="L15" s="41">
        <f t="shared" si="6"/>
        <v>525</v>
      </c>
      <c r="M15" s="53">
        <f t="shared" si="5"/>
        <v>0</v>
      </c>
      <c r="N15" s="43"/>
    </row>
    <row r="16" spans="1:15" s="19" customFormat="1" x14ac:dyDescent="0.25">
      <c r="A16" s="45">
        <v>173</v>
      </c>
      <c r="B16" s="46">
        <v>28</v>
      </c>
      <c r="C16" s="47" t="str">
        <f>T("Hartlaubholz")</f>
        <v>Hartlaubholz</v>
      </c>
      <c r="D16" s="48">
        <v>3.69</v>
      </c>
      <c r="E16" s="47" t="str">
        <f t="shared" si="1"/>
        <v>Fm o.R.</v>
      </c>
      <c r="F16" s="49">
        <v>29</v>
      </c>
      <c r="G16" s="49">
        <v>15</v>
      </c>
      <c r="H16" s="47" t="str">
        <f t="shared" si="7"/>
        <v xml:space="preserve">Spitalwaldweg </v>
      </c>
      <c r="I16" s="50">
        <f t="shared" si="3"/>
        <v>350.55</v>
      </c>
      <c r="J16" s="51"/>
      <c r="K16" s="52">
        <v>350</v>
      </c>
      <c r="L16" s="41">
        <f t="shared" si="6"/>
        <v>367.5</v>
      </c>
      <c r="M16" s="53">
        <f t="shared" si="5"/>
        <v>0</v>
      </c>
      <c r="N16" s="43"/>
    </row>
    <row r="17" spans="1:15" s="19" customFormat="1" x14ac:dyDescent="0.25">
      <c r="A17" s="45">
        <v>173</v>
      </c>
      <c r="B17" s="46">
        <v>34</v>
      </c>
      <c r="C17" s="47" t="str">
        <f>T("Hartlaubholz")</f>
        <v>Hartlaubholz</v>
      </c>
      <c r="D17" s="48">
        <v>4.04</v>
      </c>
      <c r="E17" s="47" t="str">
        <f t="shared" si="1"/>
        <v>Fm o.R.</v>
      </c>
      <c r="F17" s="49">
        <v>24</v>
      </c>
      <c r="G17" s="49">
        <v>18</v>
      </c>
      <c r="H17" s="47" t="str">
        <f t="shared" si="7"/>
        <v xml:space="preserve">Spitalwaldweg </v>
      </c>
      <c r="I17" s="50">
        <f t="shared" si="3"/>
        <v>383.8</v>
      </c>
      <c r="J17" s="51"/>
      <c r="K17" s="52">
        <f t="shared" si="4"/>
        <v>383.8</v>
      </c>
      <c r="L17" s="41">
        <f t="shared" si="6"/>
        <v>402.99</v>
      </c>
      <c r="M17" s="53">
        <f t="shared" si="5"/>
        <v>0</v>
      </c>
      <c r="N17" s="43"/>
    </row>
    <row r="18" spans="1:15" s="19" customFormat="1" x14ac:dyDescent="0.25">
      <c r="A18" s="45">
        <v>173</v>
      </c>
      <c r="B18" s="46">
        <v>35</v>
      </c>
      <c r="C18" s="47" t="str">
        <f>T("Hartlaubholz")</f>
        <v>Hartlaubholz</v>
      </c>
      <c r="D18" s="48">
        <v>5.16</v>
      </c>
      <c r="E18" s="47" t="str">
        <f t="shared" si="1"/>
        <v>Fm o.R.</v>
      </c>
      <c r="F18" s="49">
        <v>18</v>
      </c>
      <c r="G18" s="49">
        <v>9</v>
      </c>
      <c r="H18" s="47" t="str">
        <f t="shared" si="7"/>
        <v xml:space="preserve">Spitalwaldweg </v>
      </c>
      <c r="I18" s="50">
        <f t="shared" si="3"/>
        <v>490.2</v>
      </c>
      <c r="J18" s="51"/>
      <c r="K18" s="52">
        <f t="shared" si="4"/>
        <v>490.2</v>
      </c>
      <c r="L18" s="41">
        <f t="shared" si="6"/>
        <v>514.71</v>
      </c>
      <c r="M18" s="53">
        <f t="shared" si="5"/>
        <v>0</v>
      </c>
      <c r="N18" s="43"/>
    </row>
    <row r="19" spans="1:15" s="19" customFormat="1" x14ac:dyDescent="0.25">
      <c r="A19" s="45"/>
      <c r="B19" s="46"/>
      <c r="C19" s="47"/>
      <c r="D19" s="48"/>
      <c r="E19" s="47"/>
      <c r="F19" s="49"/>
      <c r="G19" s="49"/>
      <c r="H19" s="47"/>
      <c r="I19" s="50">
        <f t="shared" si="3"/>
        <v>0</v>
      </c>
      <c r="J19" s="51"/>
      <c r="K19" s="52">
        <f t="shared" si="4"/>
        <v>0</v>
      </c>
      <c r="L19" s="41">
        <f t="shared" si="6"/>
        <v>0</v>
      </c>
      <c r="M19" s="53">
        <f t="shared" si="5"/>
        <v>0</v>
      </c>
      <c r="N19" s="43"/>
    </row>
    <row r="20" spans="1:15" s="19" customFormat="1" x14ac:dyDescent="0.25">
      <c r="A20" s="45">
        <v>173</v>
      </c>
      <c r="B20" s="46">
        <v>45</v>
      </c>
      <c r="C20" s="47" t="str">
        <f t="shared" ref="C20:C25" si="8">T("Hartlaubholz")</f>
        <v>Hartlaubholz</v>
      </c>
      <c r="D20" s="48">
        <v>2.99</v>
      </c>
      <c r="E20" s="47" t="str">
        <f t="shared" ref="E20:E39" si="9">T("Fm o.R.")</f>
        <v>Fm o.R.</v>
      </c>
      <c r="F20" s="49">
        <v>26</v>
      </c>
      <c r="G20" s="49">
        <v>16</v>
      </c>
      <c r="H20" s="47" t="str">
        <f t="shared" si="7"/>
        <v xml:space="preserve">Spitalwaldweg </v>
      </c>
      <c r="I20" s="50">
        <f t="shared" si="3"/>
        <v>284.05</v>
      </c>
      <c r="J20" s="51"/>
      <c r="K20" s="52">
        <f t="shared" si="4"/>
        <v>284.05</v>
      </c>
      <c r="L20" s="41">
        <f t="shared" si="6"/>
        <v>298.2525</v>
      </c>
      <c r="M20" s="53">
        <f t="shared" si="5"/>
        <v>0</v>
      </c>
      <c r="N20" s="43"/>
    </row>
    <row r="21" spans="1:15" s="19" customFormat="1" x14ac:dyDescent="0.25">
      <c r="A21" s="79">
        <v>173</v>
      </c>
      <c r="B21" s="80">
        <v>46</v>
      </c>
      <c r="C21" s="81" t="str">
        <f t="shared" si="8"/>
        <v>Hartlaubholz</v>
      </c>
      <c r="D21" s="82">
        <v>4.22</v>
      </c>
      <c r="E21" s="81" t="str">
        <f t="shared" si="9"/>
        <v>Fm o.R.</v>
      </c>
      <c r="F21" s="83">
        <v>24</v>
      </c>
      <c r="G21" s="83">
        <v>17</v>
      </c>
      <c r="H21" s="81" t="str">
        <f t="shared" si="7"/>
        <v xml:space="preserve">Spitalwaldweg </v>
      </c>
      <c r="I21" s="84">
        <f t="shared" si="3"/>
        <v>400.9</v>
      </c>
      <c r="J21" s="85"/>
      <c r="K21" s="86">
        <v>400</v>
      </c>
      <c r="L21" s="87">
        <f t="shared" si="6"/>
        <v>420</v>
      </c>
      <c r="M21" s="88">
        <f t="shared" si="5"/>
        <v>27.476635514018692</v>
      </c>
      <c r="N21" s="43">
        <v>420</v>
      </c>
      <c r="O21" s="19" t="s">
        <v>34</v>
      </c>
    </row>
    <row r="22" spans="1:15" s="19" customFormat="1" x14ac:dyDescent="0.25">
      <c r="A22" s="79">
        <v>173</v>
      </c>
      <c r="B22" s="80">
        <v>47</v>
      </c>
      <c r="C22" s="81" t="str">
        <f t="shared" si="8"/>
        <v>Hartlaubholz</v>
      </c>
      <c r="D22" s="82">
        <v>2.4500000000000002</v>
      </c>
      <c r="E22" s="81" t="str">
        <f t="shared" si="9"/>
        <v>Fm o.R.</v>
      </c>
      <c r="F22" s="83">
        <v>21</v>
      </c>
      <c r="G22" s="83">
        <v>18</v>
      </c>
      <c r="H22" s="81" t="str">
        <f t="shared" si="7"/>
        <v xml:space="preserve">Spitalwaldweg </v>
      </c>
      <c r="I22" s="84">
        <f t="shared" si="3"/>
        <v>232.75000000000003</v>
      </c>
      <c r="J22" s="85"/>
      <c r="K22" s="86">
        <f t="shared" si="4"/>
        <v>232.75000000000003</v>
      </c>
      <c r="L22" s="87">
        <f t="shared" si="6"/>
        <v>244.38750000000005</v>
      </c>
      <c r="M22" s="88">
        <f t="shared" si="5"/>
        <v>15.962616822429906</v>
      </c>
      <c r="N22" s="43">
        <v>244</v>
      </c>
      <c r="O22" s="19" t="s">
        <v>34</v>
      </c>
    </row>
    <row r="23" spans="1:15" s="19" customFormat="1" x14ac:dyDescent="0.25">
      <c r="A23" s="45">
        <v>173</v>
      </c>
      <c r="B23" s="46">
        <v>49</v>
      </c>
      <c r="C23" s="47" t="str">
        <f t="shared" si="8"/>
        <v>Hartlaubholz</v>
      </c>
      <c r="D23" s="48">
        <v>4.07</v>
      </c>
      <c r="E23" s="47" t="str">
        <f t="shared" si="9"/>
        <v>Fm o.R.</v>
      </c>
      <c r="F23" s="49">
        <v>26</v>
      </c>
      <c r="G23" s="49">
        <v>15</v>
      </c>
      <c r="H23" s="47" t="str">
        <f t="shared" si="7"/>
        <v xml:space="preserve">Spitalwaldweg </v>
      </c>
      <c r="I23" s="50">
        <f t="shared" si="3"/>
        <v>386.65000000000003</v>
      </c>
      <c r="J23" s="51"/>
      <c r="K23" s="52">
        <f t="shared" si="4"/>
        <v>386.65000000000003</v>
      </c>
      <c r="L23" s="41">
        <f t="shared" si="6"/>
        <v>405.98250000000007</v>
      </c>
      <c r="M23" s="53">
        <f t="shared" si="5"/>
        <v>0</v>
      </c>
      <c r="N23" s="43"/>
    </row>
    <row r="24" spans="1:15" s="19" customFormat="1" x14ac:dyDescent="0.25">
      <c r="A24" s="79">
        <v>173</v>
      </c>
      <c r="B24" s="80">
        <v>50</v>
      </c>
      <c r="C24" s="81" t="str">
        <f t="shared" si="8"/>
        <v>Hartlaubholz</v>
      </c>
      <c r="D24" s="82">
        <v>1.7</v>
      </c>
      <c r="E24" s="81" t="str">
        <f t="shared" si="9"/>
        <v>Fm o.R.</v>
      </c>
      <c r="F24" s="83">
        <v>17</v>
      </c>
      <c r="G24" s="83">
        <v>15</v>
      </c>
      <c r="H24" s="81" t="str">
        <f t="shared" si="7"/>
        <v xml:space="preserve">Spitalwaldweg </v>
      </c>
      <c r="I24" s="84">
        <f t="shared" si="3"/>
        <v>161.5</v>
      </c>
      <c r="J24" s="85"/>
      <c r="K24" s="86">
        <f t="shared" si="4"/>
        <v>161.5</v>
      </c>
      <c r="L24" s="87">
        <f t="shared" si="6"/>
        <v>169.57500000000002</v>
      </c>
      <c r="M24" s="88">
        <f t="shared" si="5"/>
        <v>11.121495327102803</v>
      </c>
      <c r="N24" s="43">
        <v>170</v>
      </c>
      <c r="O24" s="19" t="s">
        <v>34</v>
      </c>
    </row>
    <row r="25" spans="1:15" s="19" customFormat="1" x14ac:dyDescent="0.25">
      <c r="A25" s="45">
        <v>173</v>
      </c>
      <c r="B25" s="46">
        <v>51</v>
      </c>
      <c r="C25" s="47" t="str">
        <f t="shared" si="8"/>
        <v>Hartlaubholz</v>
      </c>
      <c r="D25" s="48">
        <v>3.89</v>
      </c>
      <c r="E25" s="47" t="str">
        <f t="shared" si="9"/>
        <v>Fm o.R.</v>
      </c>
      <c r="F25" s="49">
        <v>14</v>
      </c>
      <c r="G25" s="49">
        <v>13</v>
      </c>
      <c r="H25" s="47" t="str">
        <f t="shared" si="7"/>
        <v xml:space="preserve">Spitalwaldweg </v>
      </c>
      <c r="I25" s="50">
        <f t="shared" si="3"/>
        <v>369.55</v>
      </c>
      <c r="J25" s="51"/>
      <c r="K25" s="52">
        <f t="shared" si="4"/>
        <v>369.55</v>
      </c>
      <c r="L25" s="41">
        <f t="shared" si="6"/>
        <v>388.02750000000003</v>
      </c>
      <c r="M25" s="53">
        <f t="shared" si="5"/>
        <v>0</v>
      </c>
      <c r="N25" s="43"/>
    </row>
    <row r="26" spans="1:15" s="19" customFormat="1" x14ac:dyDescent="0.25">
      <c r="A26" s="79">
        <v>173</v>
      </c>
      <c r="B26" s="80">
        <v>53</v>
      </c>
      <c r="C26" s="81" t="str">
        <f>T("Buche")</f>
        <v>Buche</v>
      </c>
      <c r="D26" s="82">
        <v>5.44</v>
      </c>
      <c r="E26" s="81" t="str">
        <f t="shared" si="9"/>
        <v>Fm o.R.</v>
      </c>
      <c r="F26" s="83">
        <v>26</v>
      </c>
      <c r="G26" s="83">
        <v>17</v>
      </c>
      <c r="H26" s="81" t="str">
        <f t="shared" si="7"/>
        <v xml:space="preserve">Spitalwaldweg </v>
      </c>
      <c r="I26" s="84">
        <f t="shared" si="3"/>
        <v>516.80000000000007</v>
      </c>
      <c r="J26" s="85"/>
      <c r="K26" s="86">
        <f t="shared" si="4"/>
        <v>516.80000000000007</v>
      </c>
      <c r="L26" s="87">
        <f t="shared" si="6"/>
        <v>542.6400000000001</v>
      </c>
      <c r="M26" s="88">
        <f t="shared" si="5"/>
        <v>35.523364485981311</v>
      </c>
      <c r="N26" s="43">
        <v>543</v>
      </c>
      <c r="O26" s="19" t="s">
        <v>34</v>
      </c>
    </row>
    <row r="27" spans="1:15" s="19" customFormat="1" x14ac:dyDescent="0.25">
      <c r="A27" s="79">
        <v>173</v>
      </c>
      <c r="B27" s="80">
        <v>54</v>
      </c>
      <c r="C27" s="81" t="str">
        <f>T("Eiche")</f>
        <v>Eiche</v>
      </c>
      <c r="D27" s="82">
        <v>2.65</v>
      </c>
      <c r="E27" s="81" t="str">
        <f t="shared" si="9"/>
        <v>Fm o.R.</v>
      </c>
      <c r="F27" s="83">
        <v>23</v>
      </c>
      <c r="G27" s="83">
        <v>15</v>
      </c>
      <c r="H27" s="81" t="str">
        <f t="shared" si="7"/>
        <v xml:space="preserve">Spitalwaldweg </v>
      </c>
      <c r="I27" s="84">
        <f t="shared" si="3"/>
        <v>251.75</v>
      </c>
      <c r="J27" s="85"/>
      <c r="K27" s="86">
        <f t="shared" si="4"/>
        <v>251.75</v>
      </c>
      <c r="L27" s="87">
        <f t="shared" si="6"/>
        <v>264.33750000000003</v>
      </c>
      <c r="M27" s="88">
        <f t="shared" si="5"/>
        <v>17.271028037383179</v>
      </c>
      <c r="N27" s="43">
        <v>264</v>
      </c>
      <c r="O27" s="19" t="s">
        <v>34</v>
      </c>
    </row>
    <row r="28" spans="1:15" s="19" customFormat="1" x14ac:dyDescent="0.25">
      <c r="A28" s="45">
        <v>173</v>
      </c>
      <c r="B28" s="46">
        <v>56</v>
      </c>
      <c r="C28" s="47" t="str">
        <f>T("Eiche")</f>
        <v>Eiche</v>
      </c>
      <c r="D28" s="48">
        <v>3.26</v>
      </c>
      <c r="E28" s="47" t="str">
        <f t="shared" si="9"/>
        <v>Fm o.R.</v>
      </c>
      <c r="F28" s="49">
        <v>30</v>
      </c>
      <c r="G28" s="49">
        <v>15</v>
      </c>
      <c r="H28" s="47" t="str">
        <f t="shared" si="7"/>
        <v xml:space="preserve">Spitalwaldweg </v>
      </c>
      <c r="I28" s="50">
        <f t="shared" si="3"/>
        <v>309.7</v>
      </c>
      <c r="J28" s="51"/>
      <c r="K28" s="52">
        <f t="shared" si="4"/>
        <v>309.7</v>
      </c>
      <c r="L28" s="41">
        <f t="shared" si="6"/>
        <v>325.185</v>
      </c>
      <c r="M28" s="53">
        <f t="shared" si="5"/>
        <v>0</v>
      </c>
      <c r="N28" s="43"/>
    </row>
    <row r="29" spans="1:15" s="19" customFormat="1" x14ac:dyDescent="0.25">
      <c r="A29" s="45">
        <v>173</v>
      </c>
      <c r="B29" s="46">
        <v>60</v>
      </c>
      <c r="C29" s="47" t="str">
        <f>T("Hartlaubholz")</f>
        <v>Hartlaubholz</v>
      </c>
      <c r="D29" s="48">
        <v>3.48</v>
      </c>
      <c r="E29" s="47" t="str">
        <f t="shared" si="9"/>
        <v>Fm o.R.</v>
      </c>
      <c r="F29" s="49">
        <v>36</v>
      </c>
      <c r="G29" s="49">
        <v>21</v>
      </c>
      <c r="H29" s="47" t="str">
        <f t="shared" si="7"/>
        <v xml:space="preserve">Spitalwaldweg </v>
      </c>
      <c r="I29" s="50">
        <f t="shared" si="3"/>
        <v>330.6</v>
      </c>
      <c r="J29" s="51">
        <v>5</v>
      </c>
      <c r="K29" s="52">
        <f t="shared" si="4"/>
        <v>314.07</v>
      </c>
      <c r="L29" s="41">
        <f t="shared" si="6"/>
        <v>329.77350000000001</v>
      </c>
      <c r="M29" s="53">
        <f t="shared" si="5"/>
        <v>0</v>
      </c>
      <c r="N29" s="43"/>
    </row>
    <row r="30" spans="1:15" s="19" customFormat="1" x14ac:dyDescent="0.25">
      <c r="A30" s="79">
        <v>173</v>
      </c>
      <c r="B30" s="80">
        <v>62</v>
      </c>
      <c r="C30" s="81" t="str">
        <f>T("Eiche")</f>
        <v>Eiche</v>
      </c>
      <c r="D30" s="82">
        <v>2.36</v>
      </c>
      <c r="E30" s="81" t="str">
        <f t="shared" si="9"/>
        <v>Fm o.R.</v>
      </c>
      <c r="F30" s="83">
        <v>18</v>
      </c>
      <c r="G30" s="83">
        <v>11</v>
      </c>
      <c r="H30" s="81" t="str">
        <f t="shared" si="7"/>
        <v xml:space="preserve">Spitalwaldweg </v>
      </c>
      <c r="I30" s="84">
        <f t="shared" si="3"/>
        <v>224.2</v>
      </c>
      <c r="J30" s="85"/>
      <c r="K30" s="86">
        <f t="shared" si="4"/>
        <v>224.2</v>
      </c>
      <c r="L30" s="87">
        <f t="shared" si="6"/>
        <v>235.41</v>
      </c>
      <c r="M30" s="88">
        <f t="shared" si="5"/>
        <v>15.373831775700934</v>
      </c>
      <c r="N30" s="43">
        <v>235</v>
      </c>
      <c r="O30" s="19" t="s">
        <v>34</v>
      </c>
    </row>
    <row r="31" spans="1:15" s="19" customFormat="1" x14ac:dyDescent="0.25">
      <c r="A31" s="79">
        <v>173</v>
      </c>
      <c r="B31" s="80">
        <v>63</v>
      </c>
      <c r="C31" s="81" t="str">
        <f>T("Eiche")</f>
        <v>Eiche</v>
      </c>
      <c r="D31" s="82">
        <v>3.27</v>
      </c>
      <c r="E31" s="81" t="str">
        <f t="shared" si="9"/>
        <v>Fm o.R.</v>
      </c>
      <c r="F31" s="83">
        <v>25</v>
      </c>
      <c r="G31" s="83">
        <v>14</v>
      </c>
      <c r="H31" s="81" t="str">
        <f t="shared" si="7"/>
        <v xml:space="preserve">Spitalwaldweg </v>
      </c>
      <c r="I31" s="84">
        <f t="shared" si="3"/>
        <v>310.64999999999998</v>
      </c>
      <c r="J31" s="85"/>
      <c r="K31" s="86">
        <v>310</v>
      </c>
      <c r="L31" s="87">
        <f t="shared" si="6"/>
        <v>325.5</v>
      </c>
      <c r="M31" s="88">
        <f t="shared" si="5"/>
        <v>21.327102803738317</v>
      </c>
      <c r="N31" s="43">
        <v>326</v>
      </c>
      <c r="O31" s="19" t="s">
        <v>34</v>
      </c>
    </row>
    <row r="32" spans="1:15" s="19" customFormat="1" x14ac:dyDescent="0.25">
      <c r="A32" s="79">
        <v>173</v>
      </c>
      <c r="B32" s="80">
        <v>64</v>
      </c>
      <c r="C32" s="81" t="str">
        <f>T("Eiche")</f>
        <v>Eiche</v>
      </c>
      <c r="D32" s="82">
        <v>3.43</v>
      </c>
      <c r="E32" s="81" t="str">
        <f t="shared" si="9"/>
        <v>Fm o.R.</v>
      </c>
      <c r="F32" s="83">
        <v>29</v>
      </c>
      <c r="G32" s="83">
        <v>16</v>
      </c>
      <c r="H32" s="81" t="str">
        <f t="shared" si="7"/>
        <v xml:space="preserve">Spitalwaldweg </v>
      </c>
      <c r="I32" s="84">
        <f t="shared" si="3"/>
        <v>325.85000000000002</v>
      </c>
      <c r="J32" s="85"/>
      <c r="K32" s="86">
        <f t="shared" si="4"/>
        <v>325.85000000000002</v>
      </c>
      <c r="L32" s="87">
        <f t="shared" si="6"/>
        <v>342.14250000000004</v>
      </c>
      <c r="M32" s="88">
        <f t="shared" si="5"/>
        <v>22.373831775700936</v>
      </c>
      <c r="N32" s="43">
        <v>342</v>
      </c>
      <c r="O32" s="19" t="s">
        <v>34</v>
      </c>
    </row>
    <row r="33" spans="1:15" s="19" customFormat="1" x14ac:dyDescent="0.25">
      <c r="A33" s="79">
        <v>173</v>
      </c>
      <c r="B33" s="80">
        <v>65</v>
      </c>
      <c r="C33" s="81" t="str">
        <f>T("Hartlaubholz")</f>
        <v>Hartlaubholz</v>
      </c>
      <c r="D33" s="82">
        <v>2.09</v>
      </c>
      <c r="E33" s="81" t="str">
        <f t="shared" si="9"/>
        <v>Fm o.R.</v>
      </c>
      <c r="F33" s="83">
        <v>27</v>
      </c>
      <c r="G33" s="83">
        <v>15</v>
      </c>
      <c r="H33" s="81" t="str">
        <f t="shared" si="7"/>
        <v xml:space="preserve">Spitalwaldweg </v>
      </c>
      <c r="I33" s="84">
        <f t="shared" si="3"/>
        <v>198.54999999999998</v>
      </c>
      <c r="J33" s="85"/>
      <c r="K33" s="86">
        <f t="shared" si="4"/>
        <v>198.54999999999998</v>
      </c>
      <c r="L33" s="87">
        <f t="shared" si="6"/>
        <v>208.47749999999999</v>
      </c>
      <c r="M33" s="88">
        <f t="shared" si="5"/>
        <v>13.607476635514018</v>
      </c>
      <c r="N33" s="43">
        <v>208</v>
      </c>
      <c r="O33" s="19" t="s">
        <v>34</v>
      </c>
    </row>
    <row r="34" spans="1:15" s="16" customFormat="1" x14ac:dyDescent="0.25">
      <c r="A34" s="45">
        <v>173</v>
      </c>
      <c r="B34" s="46">
        <v>67</v>
      </c>
      <c r="C34" s="47" t="str">
        <f>T("Eiche")</f>
        <v>Eiche</v>
      </c>
      <c r="D34" s="48">
        <v>4.74</v>
      </c>
      <c r="E34" s="47" t="str">
        <f t="shared" si="9"/>
        <v>Fm o.R.</v>
      </c>
      <c r="F34" s="49">
        <v>35</v>
      </c>
      <c r="G34" s="49">
        <v>15</v>
      </c>
      <c r="H34" s="47" t="str">
        <f t="shared" si="7"/>
        <v xml:space="preserve">Spitalwaldweg </v>
      </c>
      <c r="I34" s="50">
        <f t="shared" si="3"/>
        <v>450.3</v>
      </c>
      <c r="J34" s="54"/>
      <c r="K34" s="52">
        <f t="shared" si="4"/>
        <v>450.3</v>
      </c>
      <c r="L34" s="41">
        <f t="shared" si="6"/>
        <v>472.81500000000005</v>
      </c>
      <c r="M34" s="55">
        <f t="shared" si="5"/>
        <v>0</v>
      </c>
      <c r="N34" s="43"/>
    </row>
    <row r="35" spans="1:15" s="19" customFormat="1" x14ac:dyDescent="0.25">
      <c r="A35" s="45">
        <v>173</v>
      </c>
      <c r="B35" s="46">
        <v>68</v>
      </c>
      <c r="C35" s="47" t="str">
        <f>T("Eiche")</f>
        <v>Eiche</v>
      </c>
      <c r="D35" s="48">
        <v>3.41</v>
      </c>
      <c r="E35" s="47" t="str">
        <f t="shared" si="9"/>
        <v>Fm o.R.</v>
      </c>
      <c r="F35" s="49">
        <v>29</v>
      </c>
      <c r="G35" s="49">
        <v>8</v>
      </c>
      <c r="H35" s="47" t="str">
        <f t="shared" si="7"/>
        <v xml:space="preserve">Spitalwaldweg </v>
      </c>
      <c r="I35" s="50">
        <f t="shared" si="3"/>
        <v>323.95</v>
      </c>
      <c r="J35" s="54"/>
      <c r="K35" s="52">
        <f t="shared" si="4"/>
        <v>323.95</v>
      </c>
      <c r="L35" s="41">
        <f t="shared" si="6"/>
        <v>340.14749999999998</v>
      </c>
      <c r="M35" s="53">
        <f t="shared" si="5"/>
        <v>0</v>
      </c>
      <c r="N35" s="43"/>
    </row>
    <row r="36" spans="1:15" s="19" customFormat="1" x14ac:dyDescent="0.25">
      <c r="A36" s="45">
        <v>173</v>
      </c>
      <c r="B36" s="46">
        <v>69</v>
      </c>
      <c r="C36" s="47" t="str">
        <f>T("Eiche")</f>
        <v>Eiche</v>
      </c>
      <c r="D36" s="48">
        <v>3.78</v>
      </c>
      <c r="E36" s="47" t="str">
        <f t="shared" si="9"/>
        <v>Fm o.R.</v>
      </c>
      <c r="F36" s="49">
        <v>32</v>
      </c>
      <c r="G36" s="49">
        <v>16</v>
      </c>
      <c r="H36" s="47" t="str">
        <f t="shared" si="7"/>
        <v xml:space="preserve">Spitalwaldweg </v>
      </c>
      <c r="I36" s="56">
        <f t="shared" si="3"/>
        <v>359.09999999999997</v>
      </c>
      <c r="J36" s="57"/>
      <c r="K36" s="58">
        <f t="shared" si="4"/>
        <v>359.09999999999997</v>
      </c>
      <c r="L36" s="41">
        <f t="shared" si="6"/>
        <v>377.05500000000001</v>
      </c>
      <c r="M36" s="53">
        <f t="shared" si="5"/>
        <v>0</v>
      </c>
      <c r="N36" s="43"/>
    </row>
    <row r="37" spans="1:15" s="19" customFormat="1" x14ac:dyDescent="0.25">
      <c r="A37" s="79">
        <v>173</v>
      </c>
      <c r="B37" s="80">
        <v>70</v>
      </c>
      <c r="C37" s="81" t="str">
        <f>T("Hartlaubholz")</f>
        <v>Hartlaubholz</v>
      </c>
      <c r="D37" s="82">
        <v>2.4700000000000002</v>
      </c>
      <c r="E37" s="81" t="str">
        <f t="shared" si="9"/>
        <v>Fm o.R.</v>
      </c>
      <c r="F37" s="83">
        <v>36</v>
      </c>
      <c r="G37" s="83">
        <v>21</v>
      </c>
      <c r="H37" s="81" t="str">
        <f t="shared" si="7"/>
        <v xml:space="preserve">Spitalwaldweg </v>
      </c>
      <c r="I37" s="84">
        <f t="shared" si="3"/>
        <v>234.65</v>
      </c>
      <c r="J37" s="89"/>
      <c r="K37" s="86">
        <f t="shared" si="4"/>
        <v>234.65</v>
      </c>
      <c r="L37" s="87">
        <f t="shared" si="6"/>
        <v>246.38250000000002</v>
      </c>
      <c r="M37" s="88">
        <f t="shared" si="5"/>
        <v>16.093457943925234</v>
      </c>
      <c r="N37" s="43">
        <v>246</v>
      </c>
      <c r="O37" s="19" t="s">
        <v>34</v>
      </c>
    </row>
    <row r="38" spans="1:15" s="19" customFormat="1" x14ac:dyDescent="0.25">
      <c r="A38" s="79">
        <v>173</v>
      </c>
      <c r="B38" s="80">
        <v>74</v>
      </c>
      <c r="C38" s="81" t="str">
        <f>T("Buche")</f>
        <v>Buche</v>
      </c>
      <c r="D38" s="82">
        <v>2.67</v>
      </c>
      <c r="E38" s="81" t="str">
        <f t="shared" si="9"/>
        <v>Fm o.R.</v>
      </c>
      <c r="F38" s="83">
        <v>32</v>
      </c>
      <c r="G38" s="83">
        <v>17</v>
      </c>
      <c r="H38" s="81" t="str">
        <f t="shared" si="7"/>
        <v xml:space="preserve">Spitalwaldweg </v>
      </c>
      <c r="I38" s="84">
        <f t="shared" si="3"/>
        <v>253.65</v>
      </c>
      <c r="J38" s="89"/>
      <c r="K38" s="86">
        <f t="shared" si="4"/>
        <v>253.65</v>
      </c>
      <c r="L38" s="87">
        <f t="shared" si="6"/>
        <v>266.33250000000004</v>
      </c>
      <c r="M38" s="88">
        <f t="shared" si="5"/>
        <v>17.401869158878505</v>
      </c>
      <c r="N38" s="43">
        <v>266</v>
      </c>
      <c r="O38" s="19" t="s">
        <v>34</v>
      </c>
    </row>
    <row r="39" spans="1:15" s="19" customFormat="1" x14ac:dyDescent="0.25">
      <c r="A39" s="79">
        <v>173</v>
      </c>
      <c r="B39" s="80">
        <v>75</v>
      </c>
      <c r="C39" s="81" t="str">
        <f>T("Eiche")</f>
        <v>Eiche</v>
      </c>
      <c r="D39" s="82">
        <v>5.46</v>
      </c>
      <c r="E39" s="81" t="str">
        <f t="shared" si="9"/>
        <v>Fm o.R.</v>
      </c>
      <c r="F39" s="83">
        <v>39</v>
      </c>
      <c r="G39" s="83">
        <v>23</v>
      </c>
      <c r="H39" s="81" t="str">
        <f t="shared" si="7"/>
        <v xml:space="preserve">Spitalwaldweg </v>
      </c>
      <c r="I39" s="84">
        <f t="shared" si="3"/>
        <v>518.70000000000005</v>
      </c>
      <c r="J39" s="89"/>
      <c r="K39" s="86">
        <f t="shared" si="4"/>
        <v>518.70000000000005</v>
      </c>
      <c r="L39" s="87">
        <f t="shared" si="6"/>
        <v>544.6350000000001</v>
      </c>
      <c r="M39" s="88">
        <f t="shared" si="5"/>
        <v>35.654205607476634</v>
      </c>
      <c r="N39" s="43">
        <v>545</v>
      </c>
      <c r="O39" s="19" t="s">
        <v>34</v>
      </c>
    </row>
    <row r="40" spans="1:15" s="19" customFormat="1" x14ac:dyDescent="0.25">
      <c r="A40" s="17"/>
      <c r="B40" s="17"/>
      <c r="C40" s="59"/>
      <c r="D40" s="60"/>
      <c r="E40" s="44"/>
      <c r="F40" s="44"/>
      <c r="G40" s="44"/>
      <c r="H40" s="44"/>
      <c r="I40" s="61"/>
      <c r="J40" s="62"/>
      <c r="K40" s="62"/>
      <c r="L40" s="41">
        <f t="shared" si="6"/>
        <v>0</v>
      </c>
      <c r="M40" s="53"/>
      <c r="N40" s="43"/>
    </row>
    <row r="41" spans="1:15" s="19" customFormat="1" x14ac:dyDescent="0.25">
      <c r="A41" s="29" t="s">
        <v>26</v>
      </c>
      <c r="B41" s="30"/>
      <c r="C41" s="31"/>
      <c r="D41" s="32"/>
      <c r="E41" s="29"/>
      <c r="F41" s="33"/>
      <c r="G41" s="38"/>
      <c r="H41" s="39"/>
      <c r="I41" s="39"/>
      <c r="J41" s="40"/>
      <c r="K41" s="41"/>
      <c r="L41" s="41">
        <f t="shared" si="6"/>
        <v>0</v>
      </c>
      <c r="M41" s="42"/>
      <c r="N41" s="43"/>
    </row>
    <row r="42" spans="1:15" s="19" customFormat="1" x14ac:dyDescent="0.25">
      <c r="A42" s="45">
        <v>165</v>
      </c>
      <c r="B42" s="46">
        <v>11</v>
      </c>
      <c r="C42" s="47" t="str">
        <f>T("Hartlaubholz")</f>
        <v>Hartlaubholz</v>
      </c>
      <c r="D42" s="48">
        <v>8.6199999999999992</v>
      </c>
      <c r="E42" s="47" t="str">
        <f t="shared" ref="E42:E63" si="10">T("Fm o.R.")</f>
        <v>Fm o.R.</v>
      </c>
      <c r="F42" s="49"/>
      <c r="G42" s="49">
        <v>8</v>
      </c>
      <c r="H42" s="47" t="str">
        <f t="shared" ref="H42:H55" si="11">T("Pfaffenlochweg ")</f>
        <v xml:space="preserve">Pfaffenlochweg </v>
      </c>
      <c r="I42" s="50">
        <f t="shared" ref="I42:I78" si="12">D42*95</f>
        <v>818.9</v>
      </c>
      <c r="J42" s="51">
        <v>35</v>
      </c>
      <c r="K42" s="52">
        <f t="shared" ref="K42:K78" si="13">I42*(1-J42/100)</f>
        <v>532.28499999999997</v>
      </c>
      <c r="L42" s="41">
        <f t="shared" si="6"/>
        <v>558.89924999999994</v>
      </c>
      <c r="M42" s="53">
        <f t="shared" ref="M42:M79" si="14">N42*7/107</f>
        <v>0</v>
      </c>
      <c r="N42" s="43"/>
    </row>
    <row r="43" spans="1:15" s="19" customFormat="1" x14ac:dyDescent="0.25">
      <c r="A43" s="45">
        <v>165</v>
      </c>
      <c r="B43" s="46">
        <v>14</v>
      </c>
      <c r="C43" s="47" t="str">
        <f>T("Hartlaubholz")</f>
        <v>Hartlaubholz</v>
      </c>
      <c r="D43" s="48">
        <v>6.94</v>
      </c>
      <c r="E43" s="47" t="str">
        <f t="shared" si="10"/>
        <v>Fm o.R.</v>
      </c>
      <c r="F43" s="49"/>
      <c r="G43" s="49">
        <v>13</v>
      </c>
      <c r="H43" s="47" t="str">
        <f t="shared" si="11"/>
        <v xml:space="preserve">Pfaffenlochweg </v>
      </c>
      <c r="I43" s="50">
        <f t="shared" si="12"/>
        <v>659.30000000000007</v>
      </c>
      <c r="J43" s="51">
        <v>20</v>
      </c>
      <c r="K43" s="52">
        <f t="shared" si="13"/>
        <v>527.44000000000005</v>
      </c>
      <c r="L43" s="41">
        <f t="shared" si="6"/>
        <v>553.81200000000013</v>
      </c>
      <c r="M43" s="53">
        <f t="shared" si="14"/>
        <v>0</v>
      </c>
      <c r="N43" s="43"/>
    </row>
    <row r="44" spans="1:15" s="19" customFormat="1" x14ac:dyDescent="0.25">
      <c r="A44" s="99">
        <v>162</v>
      </c>
      <c r="B44" s="100">
        <v>61</v>
      </c>
      <c r="C44" s="81" t="str">
        <f>T("Kiefer")</f>
        <v>Kiefer</v>
      </c>
      <c r="D44" s="82">
        <v>6.29</v>
      </c>
      <c r="E44" s="81" t="str">
        <f t="shared" si="10"/>
        <v>Fm o.R.</v>
      </c>
      <c r="F44" s="83">
        <v>46</v>
      </c>
      <c r="G44" s="83">
        <v>19</v>
      </c>
      <c r="H44" s="81" t="str">
        <f t="shared" si="11"/>
        <v xml:space="preserve">Pfaffenlochweg </v>
      </c>
      <c r="I44" s="84">
        <f t="shared" si="12"/>
        <v>597.54999999999995</v>
      </c>
      <c r="J44" s="85">
        <v>55</v>
      </c>
      <c r="K44" s="86">
        <f t="shared" si="13"/>
        <v>268.89749999999998</v>
      </c>
      <c r="L44" s="87">
        <f t="shared" si="6"/>
        <v>282.342375</v>
      </c>
      <c r="M44" s="88">
        <f t="shared" si="14"/>
        <v>18.44859813084112</v>
      </c>
      <c r="N44" s="43">
        <v>282</v>
      </c>
      <c r="O44" s="19" t="s">
        <v>34</v>
      </c>
    </row>
    <row r="45" spans="1:15" s="19" customFormat="1" x14ac:dyDescent="0.25">
      <c r="A45" s="63">
        <v>162</v>
      </c>
      <c r="B45" s="64">
        <v>65</v>
      </c>
      <c r="C45" s="47" t="str">
        <f t="shared" ref="C45:C55" si="15">T("Hartlaubholz")</f>
        <v>Hartlaubholz</v>
      </c>
      <c r="D45" s="48">
        <v>3.83</v>
      </c>
      <c r="E45" s="47" t="str">
        <f t="shared" si="10"/>
        <v>Fm o.R.</v>
      </c>
      <c r="F45" s="49">
        <v>34</v>
      </c>
      <c r="G45" s="49">
        <v>19</v>
      </c>
      <c r="H45" s="47" t="str">
        <f t="shared" si="11"/>
        <v xml:space="preserve">Pfaffenlochweg </v>
      </c>
      <c r="I45" s="50">
        <f t="shared" si="12"/>
        <v>363.85</v>
      </c>
      <c r="J45" s="51">
        <v>20</v>
      </c>
      <c r="K45" s="52">
        <f t="shared" si="13"/>
        <v>291.08000000000004</v>
      </c>
      <c r="L45" s="41">
        <f t="shared" si="6"/>
        <v>305.63400000000007</v>
      </c>
      <c r="M45" s="53">
        <f t="shared" si="14"/>
        <v>0</v>
      </c>
      <c r="N45" s="43"/>
    </row>
    <row r="46" spans="1:15" x14ac:dyDescent="0.25">
      <c r="A46" s="63">
        <v>162</v>
      </c>
      <c r="B46" s="64">
        <v>68</v>
      </c>
      <c r="C46" s="47" t="str">
        <f t="shared" si="15"/>
        <v>Hartlaubholz</v>
      </c>
      <c r="D46" s="48">
        <v>7.97</v>
      </c>
      <c r="E46" s="47" t="str">
        <f t="shared" si="10"/>
        <v>Fm o.R.</v>
      </c>
      <c r="F46" s="49">
        <v>32</v>
      </c>
      <c r="G46" s="49">
        <v>12</v>
      </c>
      <c r="H46" s="65" t="str">
        <f t="shared" si="11"/>
        <v xml:space="preserve">Pfaffenlochweg </v>
      </c>
      <c r="I46" s="56">
        <f t="shared" si="12"/>
        <v>757.15</v>
      </c>
      <c r="J46" s="66">
        <v>30</v>
      </c>
      <c r="K46" s="52">
        <f t="shared" si="13"/>
        <v>530.005</v>
      </c>
      <c r="L46" s="41">
        <f t="shared" si="6"/>
        <v>556.50525000000005</v>
      </c>
      <c r="M46" s="53">
        <f t="shared" si="14"/>
        <v>36.439252336448597</v>
      </c>
      <c r="N46" s="43">
        <v>557</v>
      </c>
      <c r="O46" s="121" t="s">
        <v>34</v>
      </c>
    </row>
    <row r="47" spans="1:15" x14ac:dyDescent="0.25">
      <c r="A47" s="119">
        <v>162</v>
      </c>
      <c r="B47" s="120">
        <v>69</v>
      </c>
      <c r="C47" s="111" t="str">
        <f t="shared" si="15"/>
        <v>Hartlaubholz</v>
      </c>
      <c r="D47" s="112">
        <v>3.83</v>
      </c>
      <c r="E47" s="111" t="str">
        <f t="shared" si="10"/>
        <v>Fm o.R.</v>
      </c>
      <c r="F47" s="113">
        <v>49</v>
      </c>
      <c r="G47" s="113">
        <v>23</v>
      </c>
      <c r="H47" s="111" t="str">
        <f t="shared" si="11"/>
        <v xml:space="preserve">Pfaffenlochweg </v>
      </c>
      <c r="I47" s="114">
        <f t="shared" si="12"/>
        <v>363.85</v>
      </c>
      <c r="J47" s="115">
        <v>25</v>
      </c>
      <c r="K47" s="116">
        <f t="shared" si="13"/>
        <v>272.88750000000005</v>
      </c>
      <c r="L47" s="117">
        <f t="shared" si="6"/>
        <v>286.53187500000007</v>
      </c>
      <c r="M47" s="118">
        <f t="shared" si="14"/>
        <v>18.77570093457944</v>
      </c>
      <c r="N47" s="43">
        <v>287</v>
      </c>
      <c r="O47" s="121" t="s">
        <v>34</v>
      </c>
    </row>
    <row r="48" spans="1:15" x14ac:dyDescent="0.25">
      <c r="A48" s="63">
        <v>162</v>
      </c>
      <c r="B48" s="64">
        <v>71</v>
      </c>
      <c r="C48" s="47" t="str">
        <f t="shared" si="15"/>
        <v>Hartlaubholz</v>
      </c>
      <c r="D48" s="48">
        <v>5.13</v>
      </c>
      <c r="E48" s="47" t="str">
        <f t="shared" si="10"/>
        <v>Fm o.R.</v>
      </c>
      <c r="F48" s="49">
        <v>27</v>
      </c>
      <c r="G48" s="49">
        <v>9</v>
      </c>
      <c r="H48" s="47" t="str">
        <f t="shared" si="11"/>
        <v xml:space="preserve">Pfaffenlochweg </v>
      </c>
      <c r="I48" s="50">
        <f t="shared" si="12"/>
        <v>487.34999999999997</v>
      </c>
      <c r="J48" s="51">
        <v>20</v>
      </c>
      <c r="K48" s="52">
        <f t="shared" si="13"/>
        <v>389.88</v>
      </c>
      <c r="L48" s="41">
        <f t="shared" si="6"/>
        <v>409.37400000000002</v>
      </c>
      <c r="M48" s="53">
        <f t="shared" si="14"/>
        <v>0</v>
      </c>
      <c r="N48" s="43"/>
      <c r="O48" s="121"/>
    </row>
    <row r="49" spans="1:15" s="19" customFormat="1" x14ac:dyDescent="0.25">
      <c r="A49" s="45">
        <v>164</v>
      </c>
      <c r="B49" s="46">
        <v>6</v>
      </c>
      <c r="C49" s="47" t="str">
        <f t="shared" si="15"/>
        <v>Hartlaubholz</v>
      </c>
      <c r="D49" s="48">
        <v>5.33</v>
      </c>
      <c r="E49" s="47" t="str">
        <f t="shared" si="10"/>
        <v>Fm o.R.</v>
      </c>
      <c r="F49" s="49"/>
      <c r="G49" s="49">
        <v>10</v>
      </c>
      <c r="H49" s="47" t="str">
        <f t="shared" si="11"/>
        <v xml:space="preserve">Pfaffenlochweg </v>
      </c>
      <c r="I49" s="50">
        <f t="shared" si="12"/>
        <v>506.35</v>
      </c>
      <c r="J49" s="51">
        <v>20</v>
      </c>
      <c r="K49" s="52">
        <f t="shared" si="13"/>
        <v>405.08000000000004</v>
      </c>
      <c r="L49" s="41">
        <f t="shared" si="6"/>
        <v>425.33400000000006</v>
      </c>
      <c r="M49" s="53">
        <f t="shared" si="14"/>
        <v>0</v>
      </c>
      <c r="N49" s="43"/>
    </row>
    <row r="50" spans="1:15" s="19" customFormat="1" x14ac:dyDescent="0.25">
      <c r="A50" s="45">
        <v>164</v>
      </c>
      <c r="B50" s="46">
        <v>7</v>
      </c>
      <c r="C50" s="47" t="str">
        <f t="shared" si="15"/>
        <v>Hartlaubholz</v>
      </c>
      <c r="D50" s="48">
        <v>14.38</v>
      </c>
      <c r="E50" s="47" t="str">
        <f t="shared" si="10"/>
        <v>Fm o.R.</v>
      </c>
      <c r="F50" s="49"/>
      <c r="G50" s="49">
        <v>12</v>
      </c>
      <c r="H50" s="47" t="str">
        <f t="shared" si="11"/>
        <v xml:space="preserve">Pfaffenlochweg </v>
      </c>
      <c r="I50" s="50">
        <f t="shared" si="12"/>
        <v>1366.1000000000001</v>
      </c>
      <c r="J50" s="51">
        <v>35</v>
      </c>
      <c r="K50" s="52">
        <f t="shared" si="13"/>
        <v>887.96500000000015</v>
      </c>
      <c r="L50" s="41">
        <f t="shared" si="6"/>
        <v>932.36325000000022</v>
      </c>
      <c r="M50" s="53">
        <f t="shared" si="14"/>
        <v>0</v>
      </c>
      <c r="N50" s="43"/>
    </row>
    <row r="51" spans="1:15" s="19" customFormat="1" x14ac:dyDescent="0.25">
      <c r="A51" s="45">
        <v>164</v>
      </c>
      <c r="B51" s="46">
        <v>8</v>
      </c>
      <c r="C51" s="47" t="str">
        <f t="shared" si="15"/>
        <v>Hartlaubholz</v>
      </c>
      <c r="D51" s="48">
        <v>7.83</v>
      </c>
      <c r="E51" s="47" t="str">
        <f t="shared" si="10"/>
        <v>Fm o.R.</v>
      </c>
      <c r="F51" s="49"/>
      <c r="G51" s="49">
        <v>7</v>
      </c>
      <c r="H51" s="47" t="str">
        <f t="shared" si="11"/>
        <v xml:space="preserve">Pfaffenlochweg </v>
      </c>
      <c r="I51" s="50">
        <f t="shared" si="12"/>
        <v>743.85</v>
      </c>
      <c r="J51" s="51">
        <v>30</v>
      </c>
      <c r="K51" s="52">
        <f t="shared" si="13"/>
        <v>520.69499999999994</v>
      </c>
      <c r="L51" s="41">
        <f t="shared" si="6"/>
        <v>546.72974999999997</v>
      </c>
      <c r="M51" s="53">
        <f t="shared" si="14"/>
        <v>0</v>
      </c>
      <c r="N51" s="43"/>
    </row>
    <row r="52" spans="1:15" s="19" customFormat="1" x14ac:dyDescent="0.25">
      <c r="A52" s="79">
        <v>164</v>
      </c>
      <c r="B52" s="80">
        <v>13</v>
      </c>
      <c r="C52" s="81" t="str">
        <f t="shared" si="15"/>
        <v>Hartlaubholz</v>
      </c>
      <c r="D52" s="82">
        <v>3</v>
      </c>
      <c r="E52" s="81" t="str">
        <f t="shared" si="10"/>
        <v>Fm o.R.</v>
      </c>
      <c r="F52" s="83"/>
      <c r="G52" s="83">
        <v>8</v>
      </c>
      <c r="H52" s="81" t="str">
        <f t="shared" si="11"/>
        <v xml:space="preserve">Pfaffenlochweg </v>
      </c>
      <c r="I52" s="84">
        <f t="shared" si="12"/>
        <v>285</v>
      </c>
      <c r="J52" s="85">
        <v>20</v>
      </c>
      <c r="K52" s="86">
        <f t="shared" si="13"/>
        <v>228</v>
      </c>
      <c r="L52" s="87">
        <f t="shared" si="6"/>
        <v>239.4</v>
      </c>
      <c r="M52" s="88">
        <f t="shared" si="14"/>
        <v>15.635514018691589</v>
      </c>
      <c r="N52" s="43">
        <v>239</v>
      </c>
      <c r="O52" s="19" t="s">
        <v>34</v>
      </c>
    </row>
    <row r="53" spans="1:15" s="19" customFormat="1" x14ac:dyDescent="0.25">
      <c r="A53" s="79">
        <v>164</v>
      </c>
      <c r="B53" s="80">
        <v>14</v>
      </c>
      <c r="C53" s="81" t="str">
        <f t="shared" si="15"/>
        <v>Hartlaubholz</v>
      </c>
      <c r="D53" s="82">
        <v>3.99</v>
      </c>
      <c r="E53" s="81" t="str">
        <f t="shared" si="10"/>
        <v>Fm o.R.</v>
      </c>
      <c r="F53" s="83"/>
      <c r="G53" s="83">
        <v>11</v>
      </c>
      <c r="H53" s="81" t="str">
        <f t="shared" si="11"/>
        <v xml:space="preserve">Pfaffenlochweg </v>
      </c>
      <c r="I53" s="84">
        <f t="shared" si="12"/>
        <v>379.05</v>
      </c>
      <c r="J53" s="85">
        <v>20</v>
      </c>
      <c r="K53" s="86">
        <f t="shared" si="13"/>
        <v>303.24</v>
      </c>
      <c r="L53" s="87">
        <f t="shared" si="6"/>
        <v>318.40200000000004</v>
      </c>
      <c r="M53" s="88">
        <f t="shared" si="14"/>
        <v>20.803738317757009</v>
      </c>
      <c r="N53" s="43">
        <v>318</v>
      </c>
      <c r="O53" s="19" t="s">
        <v>34</v>
      </c>
    </row>
    <row r="54" spans="1:15" s="19" customFormat="1" x14ac:dyDescent="0.25">
      <c r="A54" s="79">
        <v>164</v>
      </c>
      <c r="B54" s="80">
        <v>15</v>
      </c>
      <c r="C54" s="81" t="str">
        <f t="shared" si="15"/>
        <v>Hartlaubholz</v>
      </c>
      <c r="D54" s="82">
        <v>2.5099999999999998</v>
      </c>
      <c r="E54" s="81" t="str">
        <f t="shared" si="10"/>
        <v>Fm o.R.</v>
      </c>
      <c r="F54" s="83"/>
      <c r="G54" s="83">
        <v>8</v>
      </c>
      <c r="H54" s="81" t="str">
        <f t="shared" si="11"/>
        <v xml:space="preserve">Pfaffenlochweg </v>
      </c>
      <c r="I54" s="84">
        <f t="shared" si="12"/>
        <v>238.45</v>
      </c>
      <c r="J54" s="85">
        <v>25</v>
      </c>
      <c r="K54" s="86">
        <f t="shared" si="13"/>
        <v>178.83749999999998</v>
      </c>
      <c r="L54" s="87">
        <f t="shared" si="6"/>
        <v>187.77937499999999</v>
      </c>
      <c r="M54" s="88">
        <f t="shared" si="14"/>
        <v>12.299065420560748</v>
      </c>
      <c r="N54" s="43">
        <v>188</v>
      </c>
      <c r="O54" s="19" t="s">
        <v>34</v>
      </c>
    </row>
    <row r="55" spans="1:15" s="19" customFormat="1" x14ac:dyDescent="0.25">
      <c r="A55" s="67">
        <v>164</v>
      </c>
      <c r="B55" s="68">
        <v>31</v>
      </c>
      <c r="C55" s="65" t="str">
        <f t="shared" si="15"/>
        <v>Hartlaubholz</v>
      </c>
      <c r="D55" s="69">
        <v>12.8</v>
      </c>
      <c r="E55" s="65" t="str">
        <f t="shared" si="10"/>
        <v>Fm o.R.</v>
      </c>
      <c r="F55" s="70">
        <v>17</v>
      </c>
      <c r="G55" s="70">
        <v>14</v>
      </c>
      <c r="H55" s="65" t="str">
        <f t="shared" si="11"/>
        <v xml:space="preserve">Pfaffenlochweg </v>
      </c>
      <c r="I55" s="50">
        <f t="shared" si="12"/>
        <v>1216</v>
      </c>
      <c r="J55" s="51">
        <v>30</v>
      </c>
      <c r="K55" s="52">
        <f t="shared" si="13"/>
        <v>851.19999999999993</v>
      </c>
      <c r="L55" s="41">
        <f t="shared" si="6"/>
        <v>893.76</v>
      </c>
      <c r="M55" s="53">
        <f t="shared" si="14"/>
        <v>0</v>
      </c>
      <c r="N55" s="43"/>
    </row>
    <row r="56" spans="1:15" x14ac:dyDescent="0.25">
      <c r="A56" s="79">
        <v>163</v>
      </c>
      <c r="B56" s="80">
        <v>17</v>
      </c>
      <c r="C56" s="81" t="str">
        <f>T("Kirsche")</f>
        <v>Kirsche</v>
      </c>
      <c r="D56" s="82">
        <v>5.3</v>
      </c>
      <c r="E56" s="81" t="str">
        <f t="shared" si="10"/>
        <v>Fm o.R.</v>
      </c>
      <c r="F56" s="83">
        <v>31</v>
      </c>
      <c r="G56" s="83">
        <v>21</v>
      </c>
      <c r="H56" s="81" t="str">
        <f t="shared" ref="H56" si="16">T("Richtstatt ")</f>
        <v xml:space="preserve">Richtstatt </v>
      </c>
      <c r="I56" s="84">
        <f t="shared" si="12"/>
        <v>503.5</v>
      </c>
      <c r="J56" s="85">
        <v>40</v>
      </c>
      <c r="K56" s="86">
        <f t="shared" si="13"/>
        <v>302.09999999999997</v>
      </c>
      <c r="L56" s="87">
        <f t="shared" si="6"/>
        <v>317.20499999999998</v>
      </c>
      <c r="M56" s="88">
        <f t="shared" si="14"/>
        <v>20.738317757009344</v>
      </c>
      <c r="N56" s="43">
        <v>317</v>
      </c>
      <c r="O56" s="19" t="s">
        <v>34</v>
      </c>
    </row>
    <row r="57" spans="1:15" x14ac:dyDescent="0.25">
      <c r="A57" s="45">
        <v>163</v>
      </c>
      <c r="B57" s="46">
        <v>42</v>
      </c>
      <c r="C57" s="47" t="str">
        <f t="shared" ref="C57:C60" si="17">T("Hartlaubholz")</f>
        <v>Hartlaubholz</v>
      </c>
      <c r="D57" s="48">
        <v>3.36</v>
      </c>
      <c r="E57" s="47" t="str">
        <f t="shared" si="10"/>
        <v>Fm o.R.</v>
      </c>
      <c r="F57" s="49">
        <v>33</v>
      </c>
      <c r="G57" s="49">
        <v>24</v>
      </c>
      <c r="H57" s="47" t="str">
        <f t="shared" ref="H57:H59" si="18">T("Schottensteinweg-Mitte ")</f>
        <v xml:space="preserve">Schottensteinweg-Mitte </v>
      </c>
      <c r="I57" s="56">
        <f t="shared" si="12"/>
        <v>319.2</v>
      </c>
      <c r="J57" s="66">
        <v>20</v>
      </c>
      <c r="K57" s="52">
        <f t="shared" si="13"/>
        <v>255.36</v>
      </c>
      <c r="L57" s="41">
        <f t="shared" si="6"/>
        <v>268.12800000000004</v>
      </c>
      <c r="M57" s="53">
        <f t="shared" si="14"/>
        <v>0</v>
      </c>
      <c r="N57" s="43"/>
    </row>
    <row r="58" spans="1:15" x14ac:dyDescent="0.25">
      <c r="A58" s="45">
        <v>163</v>
      </c>
      <c r="B58" s="46">
        <v>44</v>
      </c>
      <c r="C58" s="47" t="str">
        <f t="shared" si="17"/>
        <v>Hartlaubholz</v>
      </c>
      <c r="D58" s="48">
        <v>3.44</v>
      </c>
      <c r="E58" s="47" t="str">
        <f t="shared" si="10"/>
        <v>Fm o.R.</v>
      </c>
      <c r="F58" s="49">
        <v>35</v>
      </c>
      <c r="G58" s="49">
        <v>22</v>
      </c>
      <c r="H58" s="47" t="str">
        <f t="shared" si="18"/>
        <v xml:space="preserve">Schottensteinweg-Mitte </v>
      </c>
      <c r="I58" s="50">
        <f t="shared" si="12"/>
        <v>326.8</v>
      </c>
      <c r="J58" s="51">
        <v>20</v>
      </c>
      <c r="K58" s="52">
        <f t="shared" si="13"/>
        <v>261.44</v>
      </c>
      <c r="L58" s="41">
        <f t="shared" si="6"/>
        <v>274.512</v>
      </c>
      <c r="M58" s="53">
        <f t="shared" si="14"/>
        <v>0</v>
      </c>
      <c r="N58" s="43"/>
    </row>
    <row r="59" spans="1:15" ht="16.5" thickBot="1" x14ac:dyDescent="0.3">
      <c r="A59" s="101">
        <v>163</v>
      </c>
      <c r="B59" s="102">
        <v>45</v>
      </c>
      <c r="C59" s="103" t="str">
        <f t="shared" si="17"/>
        <v>Hartlaubholz</v>
      </c>
      <c r="D59" s="104">
        <v>3.53</v>
      </c>
      <c r="E59" s="103" t="str">
        <f t="shared" si="10"/>
        <v>Fm o.R.</v>
      </c>
      <c r="F59" s="105">
        <v>34</v>
      </c>
      <c r="G59" s="105">
        <v>27</v>
      </c>
      <c r="H59" s="103" t="str">
        <f t="shared" si="18"/>
        <v xml:space="preserve">Schottensteinweg-Mitte </v>
      </c>
      <c r="I59" s="106">
        <f t="shared" si="12"/>
        <v>335.34999999999997</v>
      </c>
      <c r="J59" s="107">
        <v>20</v>
      </c>
      <c r="K59" s="86">
        <f t="shared" si="13"/>
        <v>268.27999999999997</v>
      </c>
      <c r="L59" s="87">
        <f t="shared" si="6"/>
        <v>281.69399999999996</v>
      </c>
      <c r="M59" s="88">
        <f t="shared" si="14"/>
        <v>18.44859813084112</v>
      </c>
      <c r="N59" s="43">
        <v>282</v>
      </c>
      <c r="O59" s="98" t="s">
        <v>34</v>
      </c>
    </row>
    <row r="60" spans="1:15" ht="16.5" thickBot="1" x14ac:dyDescent="0.3">
      <c r="A60" s="67">
        <v>165</v>
      </c>
      <c r="B60" s="68">
        <v>20</v>
      </c>
      <c r="C60" s="65" t="str">
        <f t="shared" si="17"/>
        <v>Hartlaubholz</v>
      </c>
      <c r="D60" s="69">
        <v>4.0999999999999996</v>
      </c>
      <c r="E60" s="65" t="str">
        <f t="shared" si="10"/>
        <v>Fm o.R.</v>
      </c>
      <c r="F60" s="70"/>
      <c r="G60" s="70">
        <v>7</v>
      </c>
      <c r="H60" s="65" t="s">
        <v>27</v>
      </c>
      <c r="I60" s="56">
        <f t="shared" si="12"/>
        <v>389.49999999999994</v>
      </c>
      <c r="J60" s="66">
        <v>20</v>
      </c>
      <c r="K60" s="52">
        <f t="shared" si="13"/>
        <v>311.59999999999997</v>
      </c>
      <c r="L60" s="41">
        <f t="shared" si="6"/>
        <v>327.17999999999995</v>
      </c>
      <c r="M60" s="53">
        <f t="shared" si="14"/>
        <v>0</v>
      </c>
      <c r="N60" s="43"/>
    </row>
    <row r="61" spans="1:15" s="19" customFormat="1" ht="16.5" thickBot="1" x14ac:dyDescent="0.3">
      <c r="A61" s="90">
        <v>165</v>
      </c>
      <c r="B61" s="91">
        <v>30</v>
      </c>
      <c r="C61" s="81" t="s">
        <v>28</v>
      </c>
      <c r="D61" s="92">
        <v>5.26</v>
      </c>
      <c r="E61" s="93" t="str">
        <f t="shared" si="10"/>
        <v>Fm o.R.</v>
      </c>
      <c r="F61" s="94"/>
      <c r="G61" s="94">
        <v>7</v>
      </c>
      <c r="H61" s="93" t="s">
        <v>29</v>
      </c>
      <c r="I61" s="95">
        <f t="shared" si="12"/>
        <v>499.7</v>
      </c>
      <c r="J61" s="96">
        <v>15</v>
      </c>
      <c r="K61" s="86">
        <f t="shared" si="13"/>
        <v>424.745</v>
      </c>
      <c r="L61" s="87">
        <f t="shared" si="6"/>
        <v>445.98225000000002</v>
      </c>
      <c r="M61" s="88">
        <f t="shared" si="14"/>
        <v>29.177570093457945</v>
      </c>
      <c r="N61" s="43">
        <v>446</v>
      </c>
      <c r="O61" s="19" t="s">
        <v>34</v>
      </c>
    </row>
    <row r="62" spans="1:15" s="19" customFormat="1" ht="16.5" thickTop="1" x14ac:dyDescent="0.25">
      <c r="A62" s="45">
        <v>163</v>
      </c>
      <c r="B62" s="46">
        <v>53</v>
      </c>
      <c r="C62" s="47" t="str">
        <f t="shared" ref="C62:C63" si="19">T("Hartlaubholz")</f>
        <v>Hartlaubholz</v>
      </c>
      <c r="D62" s="48">
        <v>4.13</v>
      </c>
      <c r="E62" s="47" t="str">
        <f t="shared" si="10"/>
        <v>Fm o.R.</v>
      </c>
      <c r="F62" s="49">
        <v>14</v>
      </c>
      <c r="G62" s="49">
        <v>10</v>
      </c>
      <c r="H62" s="47" t="str">
        <f t="shared" ref="H62:H63" si="20">T("Schafweg ")</f>
        <v xml:space="preserve">Schafweg </v>
      </c>
      <c r="I62" s="50">
        <f t="shared" si="12"/>
        <v>392.34999999999997</v>
      </c>
      <c r="J62" s="51">
        <v>20</v>
      </c>
      <c r="K62" s="52">
        <f t="shared" si="13"/>
        <v>313.88</v>
      </c>
      <c r="L62" s="41">
        <f t="shared" si="6"/>
        <v>329.57400000000001</v>
      </c>
      <c r="M62" s="53">
        <f t="shared" si="14"/>
        <v>0</v>
      </c>
      <c r="N62" s="43"/>
    </row>
    <row r="63" spans="1:15" s="19" customFormat="1" x14ac:dyDescent="0.25">
      <c r="A63" s="79">
        <v>163</v>
      </c>
      <c r="B63" s="80">
        <v>54</v>
      </c>
      <c r="C63" s="81" t="str">
        <f t="shared" si="19"/>
        <v>Hartlaubholz</v>
      </c>
      <c r="D63" s="82">
        <v>3.69</v>
      </c>
      <c r="E63" s="81" t="str">
        <f t="shared" si="10"/>
        <v>Fm o.R.</v>
      </c>
      <c r="F63" s="83">
        <v>50</v>
      </c>
      <c r="G63" s="83">
        <v>29</v>
      </c>
      <c r="H63" s="81" t="str">
        <f t="shared" si="20"/>
        <v xml:space="preserve">Schafweg </v>
      </c>
      <c r="I63" s="84">
        <f t="shared" si="12"/>
        <v>350.55</v>
      </c>
      <c r="J63" s="85">
        <v>20</v>
      </c>
      <c r="K63" s="86">
        <f t="shared" si="13"/>
        <v>280.44</v>
      </c>
      <c r="L63" s="87">
        <f t="shared" si="6"/>
        <v>294.46199999999999</v>
      </c>
      <c r="M63" s="88">
        <f t="shared" si="14"/>
        <v>19.233644859813083</v>
      </c>
      <c r="N63" s="43">
        <v>294</v>
      </c>
      <c r="O63" s="19" t="s">
        <v>34</v>
      </c>
    </row>
    <row r="64" spans="1:15" x14ac:dyDescent="0.25">
      <c r="A64" s="45">
        <v>163</v>
      </c>
      <c r="B64" s="46">
        <v>63</v>
      </c>
      <c r="C64" s="47" t="s">
        <v>30</v>
      </c>
      <c r="D64" s="48">
        <v>6.23</v>
      </c>
      <c r="E64" s="47" t="s">
        <v>31</v>
      </c>
      <c r="F64" s="49">
        <v>10</v>
      </c>
      <c r="G64" s="49">
        <v>10</v>
      </c>
      <c r="H64" s="47" t="s">
        <v>32</v>
      </c>
      <c r="I64" s="50">
        <f t="shared" si="12"/>
        <v>591.85</v>
      </c>
      <c r="J64" s="51">
        <v>30</v>
      </c>
      <c r="K64" s="52">
        <f t="shared" si="13"/>
        <v>414.29500000000002</v>
      </c>
      <c r="L64" s="41">
        <f t="shared" si="6"/>
        <v>435.00975000000005</v>
      </c>
      <c r="M64" s="53">
        <f t="shared" si="14"/>
        <v>0</v>
      </c>
      <c r="N64" s="43"/>
    </row>
    <row r="65" spans="1:15" x14ac:dyDescent="0.25">
      <c r="B65" s="71"/>
      <c r="C65"/>
      <c r="D65" s="72"/>
      <c r="E65"/>
      <c r="F65" s="44"/>
      <c r="G65" s="44"/>
      <c r="H65"/>
      <c r="I65" s="50">
        <f t="shared" si="12"/>
        <v>0</v>
      </c>
      <c r="J65" s="51"/>
      <c r="K65" s="52">
        <f t="shared" si="13"/>
        <v>0</v>
      </c>
      <c r="L65" s="41">
        <f t="shared" si="6"/>
        <v>0</v>
      </c>
      <c r="M65" s="53">
        <f t="shared" si="14"/>
        <v>0</v>
      </c>
      <c r="N65" s="43"/>
    </row>
    <row r="66" spans="1:15" x14ac:dyDescent="0.25">
      <c r="A66" s="45">
        <v>171</v>
      </c>
      <c r="B66" s="46">
        <v>3</v>
      </c>
      <c r="C66" s="47" t="str">
        <f t="shared" ref="C66:C71" si="21">T("Eiche")</f>
        <v>Eiche</v>
      </c>
      <c r="D66" s="48">
        <v>6.63</v>
      </c>
      <c r="E66" s="47" t="str">
        <f t="shared" ref="E66:E78" si="22">T("Fm o.R.")</f>
        <v>Fm o.R.</v>
      </c>
      <c r="F66" s="49"/>
      <c r="G66" s="49">
        <v>10</v>
      </c>
      <c r="H66" s="47" t="str">
        <f t="shared" ref="H66:H71" si="23">T("Richtstatt ")</f>
        <v xml:space="preserve">Richtstatt </v>
      </c>
      <c r="I66" s="50">
        <f t="shared" si="12"/>
        <v>629.85</v>
      </c>
      <c r="J66" s="51"/>
      <c r="K66" s="52">
        <f t="shared" si="13"/>
        <v>629.85</v>
      </c>
      <c r="L66" s="41">
        <f t="shared" si="6"/>
        <v>661.34250000000009</v>
      </c>
      <c r="M66" s="53">
        <f t="shared" si="14"/>
        <v>0</v>
      </c>
      <c r="N66" s="43"/>
    </row>
    <row r="67" spans="1:15" x14ac:dyDescent="0.25">
      <c r="A67" s="45">
        <v>171</v>
      </c>
      <c r="B67" s="46">
        <v>16</v>
      </c>
      <c r="C67" s="47" t="str">
        <f t="shared" si="21"/>
        <v>Eiche</v>
      </c>
      <c r="D67" s="48">
        <v>4.75</v>
      </c>
      <c r="E67" s="47" t="str">
        <f t="shared" si="22"/>
        <v>Fm o.R.</v>
      </c>
      <c r="F67" s="49"/>
      <c r="G67" s="49">
        <v>6</v>
      </c>
      <c r="H67" s="47" t="str">
        <f t="shared" si="23"/>
        <v xml:space="preserve">Richtstatt </v>
      </c>
      <c r="I67" s="56">
        <f t="shared" si="12"/>
        <v>451.25</v>
      </c>
      <c r="J67" s="57"/>
      <c r="K67" s="58">
        <v>450</v>
      </c>
      <c r="L67" s="41">
        <f t="shared" si="6"/>
        <v>472.5</v>
      </c>
      <c r="M67" s="53">
        <f t="shared" si="14"/>
        <v>0</v>
      </c>
      <c r="N67" s="43"/>
    </row>
    <row r="68" spans="1:15" s="19" customFormat="1" x14ac:dyDescent="0.25">
      <c r="A68" s="45">
        <v>171</v>
      </c>
      <c r="B68" s="46">
        <v>19</v>
      </c>
      <c r="C68" s="47" t="str">
        <f t="shared" si="21"/>
        <v>Eiche</v>
      </c>
      <c r="D68" s="48">
        <v>8.98</v>
      </c>
      <c r="E68" s="47" t="str">
        <f t="shared" si="22"/>
        <v>Fm o.R.</v>
      </c>
      <c r="F68" s="49"/>
      <c r="G68" s="49">
        <v>17</v>
      </c>
      <c r="H68" s="47" t="str">
        <f t="shared" si="23"/>
        <v xml:space="preserve">Richtstatt </v>
      </c>
      <c r="I68" s="50">
        <f t="shared" si="12"/>
        <v>853.1</v>
      </c>
      <c r="J68" s="54"/>
      <c r="K68" s="52">
        <f t="shared" si="13"/>
        <v>853.1</v>
      </c>
      <c r="L68" s="41">
        <f t="shared" si="6"/>
        <v>895.75500000000011</v>
      </c>
      <c r="M68" s="53">
        <f t="shared" si="14"/>
        <v>0</v>
      </c>
      <c r="N68" s="43"/>
    </row>
    <row r="69" spans="1:15" s="19" customFormat="1" x14ac:dyDescent="0.25">
      <c r="A69" s="109">
        <v>171</v>
      </c>
      <c r="B69" s="110">
        <v>24</v>
      </c>
      <c r="C69" s="111" t="str">
        <f t="shared" si="21"/>
        <v>Eiche</v>
      </c>
      <c r="D69" s="112">
        <v>3.85</v>
      </c>
      <c r="E69" s="111" t="str">
        <f t="shared" si="22"/>
        <v>Fm o.R.</v>
      </c>
      <c r="F69" s="113"/>
      <c r="G69" s="113">
        <v>5</v>
      </c>
      <c r="H69" s="111" t="str">
        <f t="shared" si="23"/>
        <v xml:space="preserve">Richtstatt </v>
      </c>
      <c r="I69" s="114">
        <f t="shared" si="12"/>
        <v>365.75</v>
      </c>
      <c r="J69" s="115"/>
      <c r="K69" s="116">
        <f t="shared" si="13"/>
        <v>365.75</v>
      </c>
      <c r="L69" s="117">
        <f t="shared" si="6"/>
        <v>384.03750000000002</v>
      </c>
      <c r="M69" s="118">
        <f t="shared" si="14"/>
        <v>25.121495327102803</v>
      </c>
      <c r="N69" s="108">
        <v>384</v>
      </c>
      <c r="O69" s="19" t="s">
        <v>34</v>
      </c>
    </row>
    <row r="70" spans="1:15" s="19" customFormat="1" x14ac:dyDescent="0.25">
      <c r="A70" s="79">
        <v>171</v>
      </c>
      <c r="B70" s="80">
        <v>25</v>
      </c>
      <c r="C70" s="81" t="str">
        <f t="shared" si="21"/>
        <v>Eiche</v>
      </c>
      <c r="D70" s="82">
        <v>5.28</v>
      </c>
      <c r="E70" s="81" t="str">
        <f t="shared" si="22"/>
        <v>Fm o.R.</v>
      </c>
      <c r="F70" s="83"/>
      <c r="G70" s="83">
        <v>6</v>
      </c>
      <c r="H70" s="81" t="str">
        <f t="shared" si="23"/>
        <v xml:space="preserve">Richtstatt </v>
      </c>
      <c r="I70" s="84">
        <f t="shared" si="12"/>
        <v>501.6</v>
      </c>
      <c r="J70" s="85"/>
      <c r="K70" s="86">
        <f t="shared" si="13"/>
        <v>501.6</v>
      </c>
      <c r="L70" s="87">
        <f t="shared" si="6"/>
        <v>526.68000000000006</v>
      </c>
      <c r="M70" s="88">
        <f t="shared" si="14"/>
        <v>34.476635514018689</v>
      </c>
      <c r="N70" s="43">
        <v>527</v>
      </c>
      <c r="O70" s="19" t="s">
        <v>34</v>
      </c>
    </row>
    <row r="71" spans="1:15" x14ac:dyDescent="0.25">
      <c r="A71" s="45">
        <v>171</v>
      </c>
      <c r="B71" s="46">
        <v>30</v>
      </c>
      <c r="C71" s="47" t="str">
        <f t="shared" si="21"/>
        <v>Eiche</v>
      </c>
      <c r="D71" s="48">
        <v>6.75</v>
      </c>
      <c r="E71" s="47" t="str">
        <f t="shared" si="22"/>
        <v>Fm o.R.</v>
      </c>
      <c r="F71" s="49"/>
      <c r="G71" s="49">
        <v>10</v>
      </c>
      <c r="H71" s="47" t="str">
        <f t="shared" si="23"/>
        <v xml:space="preserve">Richtstatt </v>
      </c>
      <c r="I71" s="50">
        <f t="shared" si="12"/>
        <v>641.25</v>
      </c>
      <c r="J71" s="51"/>
      <c r="K71" s="52">
        <v>640</v>
      </c>
      <c r="L71" s="41">
        <f t="shared" si="6"/>
        <v>672</v>
      </c>
      <c r="M71" s="53">
        <f t="shared" si="14"/>
        <v>0</v>
      </c>
      <c r="N71" s="43"/>
      <c r="O71" s="121"/>
    </row>
    <row r="72" spans="1:15" x14ac:dyDescent="0.25">
      <c r="A72" s="45">
        <v>171</v>
      </c>
      <c r="B72" s="46">
        <v>39</v>
      </c>
      <c r="C72" s="47" t="str">
        <f>T("Hartlaubholz")</f>
        <v>Hartlaubholz</v>
      </c>
      <c r="D72" s="48">
        <v>4.49</v>
      </c>
      <c r="E72" s="47" t="str">
        <f t="shared" si="22"/>
        <v>Fm o.R.</v>
      </c>
      <c r="F72" s="49"/>
      <c r="G72" s="49">
        <v>14</v>
      </c>
      <c r="H72" s="47" t="str">
        <f t="shared" ref="H72:H78" si="24">T("Schottensteinweg ")</f>
        <v xml:space="preserve">Schottensteinweg </v>
      </c>
      <c r="I72" s="50">
        <f t="shared" si="12"/>
        <v>426.55</v>
      </c>
      <c r="J72" s="54"/>
      <c r="K72" s="52">
        <f t="shared" si="13"/>
        <v>426.55</v>
      </c>
      <c r="L72" s="41">
        <f t="shared" si="6"/>
        <v>447.87750000000005</v>
      </c>
      <c r="M72" s="53">
        <f t="shared" si="14"/>
        <v>0</v>
      </c>
      <c r="N72" s="43"/>
      <c r="O72" s="121"/>
    </row>
    <row r="73" spans="1:15" x14ac:dyDescent="0.25">
      <c r="A73" s="45">
        <v>171</v>
      </c>
      <c r="B73" s="46">
        <v>50</v>
      </c>
      <c r="C73" s="47" t="str">
        <f>T("Eiche")</f>
        <v>Eiche</v>
      </c>
      <c r="D73" s="48">
        <v>4.53</v>
      </c>
      <c r="E73" s="47" t="str">
        <f t="shared" si="22"/>
        <v>Fm o.R.</v>
      </c>
      <c r="F73" s="49"/>
      <c r="G73" s="49">
        <v>9</v>
      </c>
      <c r="H73" s="47" t="str">
        <f t="shared" si="24"/>
        <v xml:space="preserve">Schottensteinweg </v>
      </c>
      <c r="I73" s="50">
        <f t="shared" si="12"/>
        <v>430.35</v>
      </c>
      <c r="J73" s="51"/>
      <c r="K73" s="52">
        <f t="shared" si="13"/>
        <v>430.35</v>
      </c>
      <c r="L73" s="41">
        <f t="shared" si="6"/>
        <v>451.86750000000006</v>
      </c>
      <c r="M73" s="53">
        <f t="shared" si="14"/>
        <v>0</v>
      </c>
      <c r="N73" s="43"/>
      <c r="O73" s="121"/>
    </row>
    <row r="74" spans="1:15" x14ac:dyDescent="0.25">
      <c r="A74" s="45">
        <v>171</v>
      </c>
      <c r="B74" s="46">
        <v>51</v>
      </c>
      <c r="C74" s="47" t="str">
        <f>T("Hartlaubholz")</f>
        <v>Hartlaubholz</v>
      </c>
      <c r="D74" s="48">
        <v>4.59</v>
      </c>
      <c r="E74" s="47" t="str">
        <f t="shared" si="22"/>
        <v>Fm o.R.</v>
      </c>
      <c r="F74" s="49"/>
      <c r="G74" s="49">
        <v>9</v>
      </c>
      <c r="H74" s="47" t="str">
        <f t="shared" si="24"/>
        <v xml:space="preserve">Schottensteinweg </v>
      </c>
      <c r="I74" s="50">
        <f t="shared" si="12"/>
        <v>436.05</v>
      </c>
      <c r="J74" s="51"/>
      <c r="K74" s="52">
        <f t="shared" si="13"/>
        <v>436.05</v>
      </c>
      <c r="L74" s="41">
        <f t="shared" si="6"/>
        <v>457.85250000000002</v>
      </c>
      <c r="M74" s="53">
        <f t="shared" si="14"/>
        <v>0</v>
      </c>
      <c r="N74" s="43"/>
      <c r="O74" s="121"/>
    </row>
    <row r="75" spans="1:15" x14ac:dyDescent="0.25">
      <c r="A75" s="79">
        <v>171</v>
      </c>
      <c r="B75" s="80">
        <v>54</v>
      </c>
      <c r="C75" s="81" t="str">
        <f>T("Eiche")</f>
        <v>Eiche</v>
      </c>
      <c r="D75" s="82">
        <v>3.19</v>
      </c>
      <c r="E75" s="81" t="str">
        <f t="shared" si="22"/>
        <v>Fm o.R.</v>
      </c>
      <c r="F75" s="83"/>
      <c r="G75" s="83">
        <v>8</v>
      </c>
      <c r="H75" s="81" t="str">
        <f t="shared" si="24"/>
        <v xml:space="preserve">Schottensteinweg </v>
      </c>
      <c r="I75" s="84">
        <f t="shared" si="12"/>
        <v>303.05</v>
      </c>
      <c r="J75" s="85"/>
      <c r="K75" s="86">
        <f t="shared" si="13"/>
        <v>303.05</v>
      </c>
      <c r="L75" s="87">
        <f t="shared" ref="L75:L78" si="25">K75*1.05</f>
        <v>318.20250000000004</v>
      </c>
      <c r="M75" s="88">
        <f t="shared" si="14"/>
        <v>20.803738317757009</v>
      </c>
      <c r="N75" s="43">
        <v>318</v>
      </c>
      <c r="O75" s="121" t="s">
        <v>34</v>
      </c>
    </row>
    <row r="76" spans="1:15" x14ac:dyDescent="0.25">
      <c r="A76" s="45">
        <v>171</v>
      </c>
      <c r="B76" s="46">
        <v>55</v>
      </c>
      <c r="C76" s="47" t="str">
        <f>T("Eiche")</f>
        <v>Eiche</v>
      </c>
      <c r="D76" s="48">
        <v>4.5999999999999996</v>
      </c>
      <c r="E76" s="47" t="str">
        <f t="shared" si="22"/>
        <v>Fm o.R.</v>
      </c>
      <c r="F76" s="49"/>
      <c r="G76" s="49">
        <v>9</v>
      </c>
      <c r="H76" s="47" t="str">
        <f t="shared" si="24"/>
        <v xml:space="preserve">Schottensteinweg </v>
      </c>
      <c r="I76" s="50">
        <f t="shared" si="12"/>
        <v>436.99999999999994</v>
      </c>
      <c r="J76" s="51"/>
      <c r="K76" s="52">
        <f t="shared" si="13"/>
        <v>436.99999999999994</v>
      </c>
      <c r="L76" s="41">
        <f t="shared" si="25"/>
        <v>458.84999999999997</v>
      </c>
      <c r="M76" s="53">
        <f t="shared" si="14"/>
        <v>0</v>
      </c>
      <c r="N76" s="43"/>
      <c r="O76" s="121"/>
    </row>
    <row r="77" spans="1:15" x14ac:dyDescent="0.25">
      <c r="A77" s="79">
        <v>171</v>
      </c>
      <c r="B77" s="80">
        <v>56</v>
      </c>
      <c r="C77" s="81" t="str">
        <f>T("Eiche")</f>
        <v>Eiche</v>
      </c>
      <c r="D77" s="82">
        <v>3.2</v>
      </c>
      <c r="E77" s="81" t="str">
        <f t="shared" si="22"/>
        <v>Fm o.R.</v>
      </c>
      <c r="F77" s="83"/>
      <c r="G77" s="83">
        <v>5</v>
      </c>
      <c r="H77" s="81" t="str">
        <f t="shared" si="24"/>
        <v xml:space="preserve">Schottensteinweg </v>
      </c>
      <c r="I77" s="84">
        <f t="shared" si="12"/>
        <v>304</v>
      </c>
      <c r="J77" s="85"/>
      <c r="K77" s="86">
        <f t="shared" si="13"/>
        <v>304</v>
      </c>
      <c r="L77" s="87">
        <f t="shared" si="25"/>
        <v>319.2</v>
      </c>
      <c r="M77" s="88">
        <f t="shared" si="14"/>
        <v>20.869158878504674</v>
      </c>
      <c r="N77" s="43">
        <v>319</v>
      </c>
      <c r="O77" s="98" t="s">
        <v>34</v>
      </c>
    </row>
    <row r="78" spans="1:15" x14ac:dyDescent="0.25">
      <c r="A78" s="79">
        <v>171</v>
      </c>
      <c r="B78" s="80">
        <v>57</v>
      </c>
      <c r="C78" s="81" t="str">
        <f>T("Eiche")</f>
        <v>Eiche</v>
      </c>
      <c r="D78" s="82">
        <v>3.33</v>
      </c>
      <c r="E78" s="81" t="str">
        <f t="shared" si="22"/>
        <v>Fm o.R.</v>
      </c>
      <c r="F78" s="83"/>
      <c r="G78" s="83">
        <v>6</v>
      </c>
      <c r="H78" s="81" t="str">
        <f t="shared" si="24"/>
        <v xml:space="preserve">Schottensteinweg </v>
      </c>
      <c r="I78" s="84">
        <f t="shared" si="12"/>
        <v>316.35000000000002</v>
      </c>
      <c r="J78" s="85"/>
      <c r="K78" s="86">
        <f t="shared" si="13"/>
        <v>316.35000000000002</v>
      </c>
      <c r="L78" s="87">
        <f t="shared" si="25"/>
        <v>332.16750000000002</v>
      </c>
      <c r="M78" s="88">
        <f t="shared" si="14"/>
        <v>21.719626168224298</v>
      </c>
      <c r="N78" s="43">
        <v>332</v>
      </c>
      <c r="O78" s="98" t="s">
        <v>34</v>
      </c>
    </row>
    <row r="79" spans="1:15" x14ac:dyDescent="0.25">
      <c r="B79" s="17"/>
      <c r="C79" s="44"/>
      <c r="D79" s="73">
        <f>SUM(D42:D78)</f>
        <v>195.65999999999997</v>
      </c>
      <c r="E79" s="73"/>
      <c r="F79" s="73"/>
      <c r="G79" s="73"/>
      <c r="H79" s="73"/>
      <c r="I79" s="73">
        <f>SUM(I42:I78)</f>
        <v>18587.699999999997</v>
      </c>
      <c r="J79" s="74"/>
      <c r="K79" s="74">
        <f>SUM(K42:K78)</f>
        <v>15113.282499999999</v>
      </c>
      <c r="L79" s="41">
        <f t="shared" ref="L79" si="26">K79*1.1</f>
        <v>16624.61075</v>
      </c>
      <c r="M79" s="53">
        <f t="shared" si="14"/>
        <v>0</v>
      </c>
    </row>
    <row r="80" spans="1:15" x14ac:dyDescent="0.25">
      <c r="N80" s="75">
        <f>SUM(N42:N79)</f>
        <v>5090</v>
      </c>
    </row>
    <row r="82" spans="14:14" x14ac:dyDescent="0.25">
      <c r="N82" s="75">
        <f>N80+N41</f>
        <v>5090</v>
      </c>
    </row>
  </sheetData>
  <mergeCells count="1">
    <mergeCell ref="C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Salzmann, Nina (Stadt Sachsenheim)</dc:creator>
  <cp:lastModifiedBy>Salzmann, Nina (Stadt Sachsenheim)</cp:lastModifiedBy>
  <dcterms:created xsi:type="dcterms:W3CDTF">2015-06-05T18:19:34Z</dcterms:created>
  <dcterms:modified xsi:type="dcterms:W3CDTF">2025-02-17T09:29:49Z</dcterms:modified>
</cp:coreProperties>
</file>